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75" activeTab="0"/>
  </bookViews>
  <sheets>
    <sheet name="Ząłącznik 4" sheetId="1" r:id="rId1"/>
  </sheets>
  <definedNames>
    <definedName name="_xlnm.Print_Area" localSheetId="0">'Ząłącznik 4'!$A$1:$N$133</definedName>
    <definedName name="Z_0DB2C04F_AB8F_43DB_8C74_639579134B57__wvu_Cols" localSheetId="0">('Ząłącznik 4'!$A:$A,'Ząłącznik 4'!$H:$H)</definedName>
    <definedName name="Z_0DB2C04F_AB8F_43DB_8C74_639579134B57__wvu_PrintArea" localSheetId="0">'Ząłącznik 4'!$A$1:$N$117</definedName>
    <definedName name="Z_0DB2C04F_AB8F_43DB_8C74_639579134B57__wvu_PrintTitles" localSheetId="0">'Ząłącznik 4'!$10:$15</definedName>
    <definedName name="Z_0DB2C04F_AB8F_43DB_8C74_639579134B57__wvu_Rows" localSheetId="0">'Ząłącznik 4'!$118:$119</definedName>
    <definedName name="Z_294B749D_6A42_45CD_A13E_A73EC91FDC39__wvu_Cols" localSheetId="0">('Ząłącznik 4'!$A:$A,'Ząłącznik 4'!$H:$H)</definedName>
    <definedName name="Z_294B749D_6A42_45CD_A13E_A73EC91FDC39__wvu_PrintArea" localSheetId="0">'Ząłącznik 4'!$A$1:$N$117</definedName>
    <definedName name="Z_294B749D_6A42_45CD_A13E_A73EC91FDC39__wvu_PrintTitles" localSheetId="0">'Ząłącznik 4'!$9:$15</definedName>
    <definedName name="Z_294B749D_6A42_45CD_A13E_A73EC91FDC39__wvu_Rows" localSheetId="0">'Ząłącznik 4'!$118:$119</definedName>
    <definedName name="Z_560D4F9D_E0EE_485C_8153_D1A6AAE8EC06__wvu_Cols" localSheetId="0">('Ząłącznik 4'!$A:$A,'Ząłącznik 4'!$H:$H)</definedName>
    <definedName name="Z_8EF665F9_7F7D_4E46_A87B_FFF002C1D385__wvu_Cols" localSheetId="0">('Ząłącznik 4'!$A:$A,'Ząłącznik 4'!$H:$H)</definedName>
  </definedNames>
  <calcPr fullCalcOnLoad="1"/>
</workbook>
</file>

<file path=xl/sharedStrings.xml><?xml version="1.0" encoding="utf-8"?>
<sst xmlns="http://schemas.openxmlformats.org/spreadsheetml/2006/main" count="219" uniqueCount="140">
  <si>
    <t>Załącznik Nr  4</t>
  </si>
  <si>
    <t>do Uchwały Nr</t>
  </si>
  <si>
    <t>Rady Miejskiej Łomży</t>
  </si>
  <si>
    <t>z dnia          2013 r.</t>
  </si>
  <si>
    <t xml:space="preserve">Planowane wydatki majątkowe w 2014 r.                                                             </t>
  </si>
  <si>
    <t>Lp.</t>
  </si>
  <si>
    <t>Dział</t>
  </si>
  <si>
    <t>Rozdz.</t>
  </si>
  <si>
    <t>§**</t>
  </si>
  <si>
    <t>Nazwa zadania inwestycyjnego</t>
  </si>
  <si>
    <t>Łączne koszty finansowe</t>
  </si>
  <si>
    <t>Planowane wydatki (zł)</t>
  </si>
  <si>
    <t>Jednostka organizacyjna realizująca program lub koordynująca wykonanie programu</t>
  </si>
  <si>
    <t>rok budżetowy 2014(7+8+9+10)</t>
  </si>
  <si>
    <t>z tego źródła finansowania</t>
  </si>
  <si>
    <t>dochody własne jst</t>
  </si>
  <si>
    <t>kredyty
i pożyczki</t>
  </si>
  <si>
    <t>środki pochodzące z innych  źródeł*</t>
  </si>
  <si>
    <t>środki wymienione w art. 5 ust. 1 pkt 2 i 3 u.f.p.</t>
  </si>
  <si>
    <t>Transport i Łączność</t>
  </si>
  <si>
    <t>Krajowe pasażerskie przewozy autobusowe</t>
  </si>
  <si>
    <t>1.</t>
  </si>
  <si>
    <t>K</t>
  </si>
  <si>
    <t xml:space="preserve">Budowa Centrum Handlowo-Komunikacyjnego przy ul.Sikorskiego </t>
  </si>
  <si>
    <t>Urząd Miejski w Łomży     (COI)</t>
  </si>
  <si>
    <t>Lokalny transport zbiorowy</t>
  </si>
  <si>
    <t>N</t>
  </si>
  <si>
    <t>Modernizacja myjni w bazie MPK ZB                                (dokumentacja techniczna)</t>
  </si>
  <si>
    <t>MPK ZB</t>
  </si>
  <si>
    <t>Zakupy inwestycyjne dla MPK ZB</t>
  </si>
  <si>
    <t>Drogi publiczne krajowe</t>
  </si>
  <si>
    <t>Przebudowa ul.Wojska Polskiego na odcinku od Placu Kościuszki do ul.Polnej - I etap</t>
  </si>
  <si>
    <t>Urząd Miejski w Łomży (WIN)</t>
  </si>
  <si>
    <t>Drogi publiczne w miastach na prawach powiatu</t>
  </si>
  <si>
    <t xml:space="preserve">Inwestycje zgłaszane do funduszy Unii Europejskiej i innych funduszy     (wykupy,dokumentacja) </t>
  </si>
  <si>
    <t>2.</t>
  </si>
  <si>
    <t>Usprawnienia drogowych połączeń regionalnych w granicach Łomży - II etap</t>
  </si>
  <si>
    <t>Urząd Miejski w Łomży  (WIN,WRF)    RPOWP</t>
  </si>
  <si>
    <t>wkład własny</t>
  </si>
  <si>
    <t>udział środków europejskich</t>
  </si>
  <si>
    <t>udział środków własnych</t>
  </si>
  <si>
    <t>Usprawnienia drogowych połączeń regionalnych w granicach Łomży - IIIetap</t>
  </si>
  <si>
    <t>Drogi publiczne gminne</t>
  </si>
  <si>
    <t>Przygotowanie inwestycji, w tym współfinansowanych przez UE</t>
  </si>
  <si>
    <t>Urząd Miejski w Łomzy(WIN) wg    Programu Budowy Ulic 2012-2016 -  realizacja zadań w 2015 r.</t>
  </si>
  <si>
    <t xml:space="preserve">Budowa ul. Wiosennej </t>
  </si>
  <si>
    <t>Urząd Miejski w Łomży(WIN)</t>
  </si>
  <si>
    <t>Budowa ul. Szafirowej</t>
  </si>
  <si>
    <t>Budowa ul. Turkusowej</t>
  </si>
  <si>
    <t>Budowa ul.Rubinowej</t>
  </si>
  <si>
    <t>Budowa ul. Strusiej</t>
  </si>
  <si>
    <t>Modernizacja chodników i dróg dojazdowych</t>
  </si>
  <si>
    <t>Przygotowanie i uzbrojenie terenów inwestycyjnych w Łomży- II etap</t>
  </si>
  <si>
    <t>Przygotowanie dokumentacji remontów ulic na lata 2014-2015</t>
  </si>
  <si>
    <t>Turystyka</t>
  </si>
  <si>
    <t>Zadania w zakresie upowszechniania turystyki</t>
  </si>
  <si>
    <t>Domek Pastora w Łomży- centrum aktywności turystycznej i kulturalnej</t>
  </si>
  <si>
    <t xml:space="preserve">Gospodarka mieszkaniowa </t>
  </si>
  <si>
    <t>Różne jednostki obsługi gospodarki mieszkaniowej</t>
  </si>
  <si>
    <t>Zakupy inwestycyjne na potrzeby MPGKiM</t>
  </si>
  <si>
    <t>wg WPI 2010-2018 MPGKiM</t>
  </si>
  <si>
    <t>Gospodarka gruntami i nieruchomościami</t>
  </si>
  <si>
    <t>Wykupy gruntów</t>
  </si>
  <si>
    <t>Urząd Miejski, WGN</t>
  </si>
  <si>
    <t xml:space="preserve"> Pozostala  działalność</t>
  </si>
  <si>
    <t>Budowa budynku komunalnego</t>
  </si>
  <si>
    <t xml:space="preserve">Rewitalizacja budynków komunalnych </t>
  </si>
  <si>
    <t>MPGKiM</t>
  </si>
  <si>
    <t>Działalność usługowa</t>
  </si>
  <si>
    <t>Pozostała działalność</t>
  </si>
  <si>
    <t>Objęcie udziałów w spółce Park Przemysłowy Łomża</t>
  </si>
  <si>
    <t>Urząd Miejski w Łomży,  PPŁ</t>
  </si>
  <si>
    <t>Informatyka</t>
  </si>
  <si>
    <t>Wdrażanie elektronicznych usług dla ludności województwa podlaskiego- cz.II, administracja samorządowa</t>
  </si>
  <si>
    <t>Urząd Miejski w Łomży</t>
  </si>
  <si>
    <t>Administracja  publiczna</t>
  </si>
  <si>
    <t>Urzędy gmin (miast i miast na prawach powiatu)</t>
  </si>
  <si>
    <t>Zakupy inwestycyjne - wyposażenie urzędu</t>
  </si>
  <si>
    <t>Stop  wykluczeniu cyfrowemu w mieście Łomża - I etap</t>
  </si>
  <si>
    <t>Urząd Miejski w Łomży (WRF,WIN) POIG</t>
  </si>
  <si>
    <t>udział środków krajowych</t>
  </si>
  <si>
    <t xml:space="preserve">Bezpieczeństwo publiczne </t>
  </si>
  <si>
    <t>Komendy Miejskie Policji</t>
  </si>
  <si>
    <t>Zakupy inwestycyjne na potrzeby KMP</t>
  </si>
  <si>
    <t>KMP</t>
  </si>
  <si>
    <t>Komendy Powiatowe Państwowej Straży Pożarnej</t>
  </si>
  <si>
    <t xml:space="preserve">Zakupy inwestycyjne na potrzeby KMPSP </t>
  </si>
  <si>
    <t xml:space="preserve"> KMPSP </t>
  </si>
  <si>
    <t xml:space="preserve">Oświata  i  wychowanie </t>
  </si>
  <si>
    <t>Szkoły Podstawowe</t>
  </si>
  <si>
    <t>Budowa  drogi dojazdowej do Szkoły Podstawowej Nr 5</t>
  </si>
  <si>
    <t xml:space="preserve">Urząd Miejski w Łomży (WIN) </t>
  </si>
  <si>
    <t>Modernizacja korytarza na I p. (wymiana posadzki)w Szkole Podstawowej Nr 4</t>
  </si>
  <si>
    <t xml:space="preserve">Urząd Miejski w Łomży (WOS/SP4) </t>
  </si>
  <si>
    <t>Modernizacja pokrycia dachu w Szkole Podstawowej Nr 2</t>
  </si>
  <si>
    <t xml:space="preserve">Urząd Miejski w Łomży (WOS/WIN) </t>
  </si>
  <si>
    <t>Przystosowanie dwóch sal lekcyjnych do organizacji apeli i uroczystości szkolnych w SP Nr 2</t>
  </si>
  <si>
    <t xml:space="preserve">Urząd Miejski w Łomży (WOS/SP2) </t>
  </si>
  <si>
    <t>Wydatki na zakupy inwestycyjne jednostek budżetowych (nagłosnienie,kserokopiarka) w SP Nr 7</t>
  </si>
  <si>
    <t xml:space="preserve">Urząd Miejski w Łomży (WOS/SP7) </t>
  </si>
  <si>
    <t>Przedszkola</t>
  </si>
  <si>
    <t>Adaptacja poddasza na pomieszczenia archiwum   w PP Nr 5</t>
  </si>
  <si>
    <t xml:space="preserve">Urząd Miejski w Łomży (WOS/PP5) </t>
  </si>
  <si>
    <t>Zakup obieraczki - PP Nr 1</t>
  </si>
  <si>
    <t xml:space="preserve">Urząd Miejski w Łomży (WOS/PP1) </t>
  </si>
  <si>
    <t>Zakup piekarnika konwencyjnego - PP Nr 2</t>
  </si>
  <si>
    <t xml:space="preserve">Urząd Miejski w Łomży (WOS/PP2) </t>
  </si>
  <si>
    <t>Zakup kserokopiarki - PP Nr 5</t>
  </si>
  <si>
    <t>Zakup pieca konwekcyjno-parowego - PP Nr 5</t>
  </si>
  <si>
    <t>Gimnazja</t>
  </si>
  <si>
    <t>Modernizacja łącznika seg.A-D PG 1</t>
  </si>
  <si>
    <t xml:space="preserve">Urząd Miejski w Łomży (WOS/PG1) </t>
  </si>
  <si>
    <t>Wydatki na zakupy inwestycyjne jednostek budżetowych (rozbudowa monitoringu) w PG nr 8</t>
  </si>
  <si>
    <t xml:space="preserve">Urząd Miejski w Łomży (WOS/PG8) </t>
  </si>
  <si>
    <t>Licea Ogólnokształcące</t>
  </si>
  <si>
    <t xml:space="preserve">Budowa hali sportowej przy II Liceum Ogólnokształcącym </t>
  </si>
  <si>
    <t>Szkoły Zawodowe</t>
  </si>
  <si>
    <t>Modernizacja sali gimnastycznej w ZSWiO Nr 7 - II etap</t>
  </si>
  <si>
    <t xml:space="preserve">Urząd Miejski w Łomży (WOS/ZSWiO/WIN) </t>
  </si>
  <si>
    <t>Ochrona Zdrowia</t>
  </si>
  <si>
    <t>Zakłady Opiekuńczo-Lecznicze i Pielęgnacyjno-Opiekuńcze</t>
  </si>
  <si>
    <t>Modernizacja budynku Szpitala Zakaźnego</t>
  </si>
  <si>
    <t>Edukacyjna opieka wychowawcza</t>
  </si>
  <si>
    <t>Internaty i bursy szkolne</t>
  </si>
  <si>
    <t>Modernizacja i doposażenie pionu żywieniowego  BS 2</t>
  </si>
  <si>
    <t>Gospodarka komunalna i ochrona środowiska</t>
  </si>
  <si>
    <t>Oświetlenie ulic, placów i dróg</t>
  </si>
  <si>
    <t>Budowa punktów oświetleniowych przy ulicach: Sadowej (budowa), M.C. Skłodowskiej (przygotowanie dokumentacji)</t>
  </si>
  <si>
    <t>Rozbudowa cmentarza przy ul. Przykoszarowej</t>
  </si>
  <si>
    <t xml:space="preserve">Urząd Miejski w Łomży (GKO) </t>
  </si>
  <si>
    <t>Kultura i ochrona dziedzictwa narodowego</t>
  </si>
  <si>
    <t>Muzea</t>
  </si>
  <si>
    <t>Organizacja wystaw stałych działu bursztynu i Etnografii, wyposażenie pracowni foto i administracji</t>
  </si>
  <si>
    <t>Muzeum Północno-Mazowieckie w Łomży</t>
  </si>
  <si>
    <t xml:space="preserve">Kultura fizyczna </t>
  </si>
  <si>
    <t>Budowa zespołu otwartych stref rekreacji dziecięcej przy ul.Dmowskiego</t>
  </si>
  <si>
    <t>OGÓŁEM</t>
  </si>
  <si>
    <t>Przewodniczący</t>
  </si>
  <si>
    <t>Rady Miejskiej Łomzy</t>
  </si>
  <si>
    <t>Maciej Andrzej Borysewicz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</si>
</sst>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</numFmts>
  <fonts count="52"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 vertical="center" textRotation="180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left" vertical="center"/>
      <protection/>
    </xf>
    <xf numFmtId="3" fontId="7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2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6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44" applyFont="1" applyAlignment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textRotation="180"/>
    </xf>
    <xf numFmtId="0" fontId="0" fillId="0" borderId="0" xfId="0" applyFont="1" applyBorder="1" applyAlignment="1">
      <alignment horizontal="left" vertical="center" textRotation="180"/>
    </xf>
    <xf numFmtId="0" fontId="0" fillId="0" borderId="0" xfId="0" applyAlignment="1">
      <alignment horizontal="left" vertical="center" textRotation="180"/>
    </xf>
    <xf numFmtId="1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SheetLayoutView="100" zoomScalePageLayoutView="0" workbookViewId="0" topLeftCell="B1">
      <selection activeCell="T16" sqref="T16"/>
    </sheetView>
  </sheetViews>
  <sheetFormatPr defaultColWidth="11.57421875" defaultRowHeight="12.75"/>
  <cols>
    <col min="1" max="1" width="0" style="0" hidden="1" customWidth="1"/>
    <col min="2" max="2" width="6.00390625" style="1" customWidth="1"/>
    <col min="3" max="3" width="6.00390625" style="0" customWidth="1"/>
    <col min="4" max="4" width="6.7109375" style="0" customWidth="1"/>
    <col min="5" max="5" width="6.00390625" style="0" customWidth="1"/>
    <col min="6" max="6" width="7.140625" style="0" customWidth="1"/>
    <col min="7" max="7" width="45.00390625" style="2" customWidth="1"/>
    <col min="8" max="8" width="0" style="0" hidden="1" customWidth="1"/>
    <col min="9" max="10" width="14.28125" style="3" customWidth="1"/>
    <col min="11" max="11" width="16.140625" style="3" customWidth="1"/>
    <col min="12" max="12" width="13.8515625" style="3" customWidth="1"/>
    <col min="13" max="13" width="12.00390625" style="3" customWidth="1"/>
    <col min="14" max="14" width="20.140625" style="4" customWidth="1"/>
  </cols>
  <sheetData>
    <row r="1" spans="2:14" ht="14.25">
      <c r="B1" s="86">
        <v>40</v>
      </c>
      <c r="C1" s="5"/>
      <c r="D1" s="5"/>
      <c r="E1" s="5"/>
      <c r="F1" s="5"/>
      <c r="G1" s="6"/>
      <c r="H1" s="5"/>
      <c r="I1" s="7"/>
      <c r="J1" s="7"/>
      <c r="K1" s="7"/>
      <c r="L1" s="7"/>
      <c r="M1" s="8" t="s">
        <v>0</v>
      </c>
      <c r="N1" s="9"/>
    </row>
    <row r="2" spans="2:14" ht="14.25">
      <c r="B2" s="86"/>
      <c r="C2" s="5"/>
      <c r="D2" s="5"/>
      <c r="E2" s="5"/>
      <c r="F2" s="5"/>
      <c r="G2" s="6"/>
      <c r="H2" s="5"/>
      <c r="I2" s="7"/>
      <c r="J2" s="7"/>
      <c r="K2" s="7"/>
      <c r="L2" s="7"/>
      <c r="M2" s="8" t="s">
        <v>1</v>
      </c>
      <c r="N2" s="9"/>
    </row>
    <row r="3" spans="2:14" ht="14.25">
      <c r="B3" s="86"/>
      <c r="C3" s="5"/>
      <c r="D3" s="5"/>
      <c r="E3" s="5"/>
      <c r="F3" s="5"/>
      <c r="G3" s="6"/>
      <c r="H3" s="5"/>
      <c r="I3" s="7"/>
      <c r="J3" s="7"/>
      <c r="K3" s="7"/>
      <c r="L3" s="7"/>
      <c r="M3" s="8" t="s">
        <v>2</v>
      </c>
      <c r="N3" s="9"/>
    </row>
    <row r="4" spans="2:14" ht="14.25">
      <c r="B4" s="86"/>
      <c r="C4" s="5"/>
      <c r="D4" s="5"/>
      <c r="E4" s="5"/>
      <c r="F4" s="5"/>
      <c r="G4" s="6"/>
      <c r="H4" s="5"/>
      <c r="I4" s="7"/>
      <c r="J4" s="7"/>
      <c r="K4" s="7"/>
      <c r="L4" s="7"/>
      <c r="M4" s="8" t="s">
        <v>3</v>
      </c>
      <c r="N4" s="9"/>
    </row>
    <row r="5" spans="2:14" ht="14.25">
      <c r="B5" s="86"/>
      <c r="C5" s="5"/>
      <c r="D5" s="5"/>
      <c r="E5" s="5"/>
      <c r="F5" s="5"/>
      <c r="G5" s="6"/>
      <c r="H5" s="5"/>
      <c r="I5" s="7"/>
      <c r="J5" s="7"/>
      <c r="K5" s="7"/>
      <c r="L5" s="7"/>
      <c r="M5" s="5"/>
      <c r="N5" s="9"/>
    </row>
    <row r="6" spans="2:14" ht="14.25">
      <c r="B6" s="86"/>
      <c r="C6" s="5"/>
      <c r="D6" s="5"/>
      <c r="E6" s="5"/>
      <c r="F6" s="5"/>
      <c r="G6" s="6"/>
      <c r="H6" s="5"/>
      <c r="I6" s="7"/>
      <c r="J6" s="7"/>
      <c r="K6" s="7"/>
      <c r="L6" s="7"/>
      <c r="M6" s="5"/>
      <c r="N6" s="9"/>
    </row>
    <row r="7" spans="2:14" ht="14.25">
      <c r="B7" s="86"/>
      <c r="C7" s="5"/>
      <c r="D7" s="5"/>
      <c r="E7" s="5"/>
      <c r="F7" s="5"/>
      <c r="G7" s="6"/>
      <c r="H7" s="5"/>
      <c r="I7" s="7"/>
      <c r="J7" s="7"/>
      <c r="K7" s="7"/>
      <c r="L7" s="7"/>
      <c r="M7" s="5"/>
      <c r="N7" s="9"/>
    </row>
    <row r="8" spans="1:14" ht="18" customHeight="1">
      <c r="A8" s="10"/>
      <c r="B8" s="86"/>
      <c r="C8" s="79" t="s">
        <v>4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18">
      <c r="A9" s="10"/>
      <c r="B9" s="86"/>
      <c r="C9" s="11"/>
      <c r="D9" s="11"/>
      <c r="E9" s="11"/>
      <c r="F9" s="11"/>
      <c r="G9" s="11"/>
      <c r="H9" s="12"/>
      <c r="I9" s="13"/>
      <c r="J9" s="13"/>
      <c r="K9" s="13"/>
      <c r="L9" s="13"/>
      <c r="M9" s="13"/>
      <c r="N9" s="14"/>
    </row>
    <row r="10" spans="1:14" ht="12.75" customHeight="1">
      <c r="A10" s="10"/>
      <c r="B10" s="86"/>
      <c r="C10" s="80" t="s">
        <v>5</v>
      </c>
      <c r="D10" s="81" t="s">
        <v>6</v>
      </c>
      <c r="E10" s="81" t="s">
        <v>7</v>
      </c>
      <c r="F10" s="81" t="s">
        <v>8</v>
      </c>
      <c r="G10" s="82" t="s">
        <v>9</v>
      </c>
      <c r="H10" s="83" t="s">
        <v>10</v>
      </c>
      <c r="I10" s="82" t="s">
        <v>11</v>
      </c>
      <c r="J10" s="82"/>
      <c r="K10" s="82"/>
      <c r="L10" s="82"/>
      <c r="M10" s="82"/>
      <c r="N10" s="84" t="s">
        <v>12</v>
      </c>
    </row>
    <row r="11" spans="1:14" ht="12.75" customHeight="1">
      <c r="A11" s="10"/>
      <c r="B11" s="86"/>
      <c r="C11" s="80"/>
      <c r="D11" s="80"/>
      <c r="E11" s="80"/>
      <c r="F11" s="80"/>
      <c r="G11" s="82"/>
      <c r="H11" s="83"/>
      <c r="I11" s="88" t="s">
        <v>13</v>
      </c>
      <c r="J11" s="89" t="s">
        <v>14</v>
      </c>
      <c r="K11" s="89"/>
      <c r="L11" s="89"/>
      <c r="M11" s="89"/>
      <c r="N11" s="84"/>
    </row>
    <row r="12" spans="1:14" ht="12.75" customHeight="1">
      <c r="A12" s="10"/>
      <c r="B12" s="86"/>
      <c r="C12" s="80"/>
      <c r="D12" s="80"/>
      <c r="E12" s="80"/>
      <c r="F12" s="80"/>
      <c r="G12" s="82"/>
      <c r="H12" s="83"/>
      <c r="I12" s="88"/>
      <c r="J12" s="82" t="s">
        <v>15</v>
      </c>
      <c r="K12" s="82" t="s">
        <v>16</v>
      </c>
      <c r="L12" s="82" t="s">
        <v>17</v>
      </c>
      <c r="M12" s="82" t="s">
        <v>18</v>
      </c>
      <c r="N12" s="84"/>
    </row>
    <row r="13" spans="1:14" ht="12.75">
      <c r="A13" s="10"/>
      <c r="B13" s="86"/>
      <c r="C13" s="80"/>
      <c r="D13" s="80"/>
      <c r="E13" s="80"/>
      <c r="F13" s="80"/>
      <c r="G13" s="82"/>
      <c r="H13" s="83"/>
      <c r="I13" s="88"/>
      <c r="J13" s="82"/>
      <c r="K13" s="82"/>
      <c r="L13" s="82"/>
      <c r="M13" s="82"/>
      <c r="N13" s="84"/>
    </row>
    <row r="14" spans="1:14" ht="44.25" customHeight="1">
      <c r="A14" s="10"/>
      <c r="B14" s="86"/>
      <c r="C14" s="80"/>
      <c r="D14" s="80"/>
      <c r="E14" s="80"/>
      <c r="F14" s="80"/>
      <c r="G14" s="82"/>
      <c r="H14" s="83"/>
      <c r="I14" s="88"/>
      <c r="J14" s="82"/>
      <c r="K14" s="82"/>
      <c r="L14" s="82"/>
      <c r="M14" s="82"/>
      <c r="N14" s="84"/>
    </row>
    <row r="15" spans="1:14" ht="12.75">
      <c r="A15" s="10"/>
      <c r="B15" s="86"/>
      <c r="C15" s="18">
        <v>1</v>
      </c>
      <c r="D15" s="18">
        <v>2</v>
      </c>
      <c r="E15" s="18">
        <v>3</v>
      </c>
      <c r="F15" s="18">
        <v>4</v>
      </c>
      <c r="G15" s="18">
        <v>5</v>
      </c>
      <c r="H15" s="19">
        <v>6</v>
      </c>
      <c r="I15" s="18">
        <v>6</v>
      </c>
      <c r="J15" s="18">
        <v>7</v>
      </c>
      <c r="K15" s="18">
        <v>8</v>
      </c>
      <c r="L15" s="18">
        <v>9</v>
      </c>
      <c r="M15" s="18">
        <v>10</v>
      </c>
      <c r="N15" s="18">
        <v>11</v>
      </c>
    </row>
    <row r="16" spans="1:14" ht="15">
      <c r="A16" s="10"/>
      <c r="B16" s="86"/>
      <c r="C16" s="20"/>
      <c r="D16" s="21">
        <v>600</v>
      </c>
      <c r="E16" s="22"/>
      <c r="F16" s="21"/>
      <c r="G16" s="23" t="s">
        <v>19</v>
      </c>
      <c r="H16" s="24" t="e">
        <f>H19+H24+H34</f>
        <v>#REF!</v>
      </c>
      <c r="I16" s="25">
        <f aca="true" t="shared" si="0" ref="I16:I26">SUM(J16:M16)</f>
        <v>48615896</v>
      </c>
      <c r="J16" s="25">
        <f>SUM(J17+J19+J22+J24+J34)</f>
        <v>7390542</v>
      </c>
      <c r="K16" s="25">
        <f>SUM(K17+K19+K22+K24+K34)</f>
        <v>12863610</v>
      </c>
      <c r="L16" s="25">
        <f>SUM(L17+L19+L22+L24+L34)</f>
        <v>0</v>
      </c>
      <c r="M16" s="25">
        <f>SUM(M17+M19+M22+M24+M34)</f>
        <v>28361744</v>
      </c>
      <c r="N16" s="26"/>
    </row>
    <row r="17" spans="1:14" ht="30">
      <c r="A17" s="10"/>
      <c r="B17" s="86"/>
      <c r="C17" s="20"/>
      <c r="D17" s="21"/>
      <c r="E17" s="22">
        <v>60003</v>
      </c>
      <c r="F17" s="21"/>
      <c r="G17" s="27" t="s">
        <v>20</v>
      </c>
      <c r="H17" s="24"/>
      <c r="I17" s="25">
        <f t="shared" si="0"/>
        <v>30000</v>
      </c>
      <c r="J17" s="25">
        <f>J18</f>
        <v>30000</v>
      </c>
      <c r="K17" s="25">
        <f>SUM(K18:K18)</f>
        <v>0</v>
      </c>
      <c r="L17" s="25">
        <f>SUM(L18:L18)</f>
        <v>0</v>
      </c>
      <c r="M17" s="25">
        <f>SUM(M18:M18)</f>
        <v>0</v>
      </c>
      <c r="N17" s="26"/>
    </row>
    <row r="18" spans="1:14" ht="25.5">
      <c r="A18" s="10"/>
      <c r="B18" s="86"/>
      <c r="C18" s="28" t="s">
        <v>21</v>
      </c>
      <c r="D18" s="21"/>
      <c r="E18" s="16" t="s">
        <v>22</v>
      </c>
      <c r="F18" s="21">
        <v>6050</v>
      </c>
      <c r="G18" s="29" t="s">
        <v>23</v>
      </c>
      <c r="H18" s="24"/>
      <c r="I18" s="30">
        <f t="shared" si="0"/>
        <v>30000</v>
      </c>
      <c r="J18" s="30">
        <v>30000</v>
      </c>
      <c r="K18" s="30">
        <v>0</v>
      </c>
      <c r="L18" s="25">
        <v>0</v>
      </c>
      <c r="M18" s="25">
        <v>0</v>
      </c>
      <c r="N18" s="31" t="s">
        <v>24</v>
      </c>
    </row>
    <row r="19" spans="1:14" ht="15">
      <c r="A19" s="10"/>
      <c r="B19" s="86"/>
      <c r="C19" s="28"/>
      <c r="D19" s="21"/>
      <c r="E19" s="22">
        <v>60004</v>
      </c>
      <c r="F19" s="21"/>
      <c r="G19" s="23" t="s">
        <v>25</v>
      </c>
      <c r="H19" s="24" t="e">
        <f>#REF!</f>
        <v>#REF!</v>
      </c>
      <c r="I19" s="25">
        <f t="shared" si="0"/>
        <v>60000</v>
      </c>
      <c r="J19" s="25">
        <f>J20+J21</f>
        <v>60000</v>
      </c>
      <c r="K19" s="25">
        <f>K20+K21</f>
        <v>0</v>
      </c>
      <c r="L19" s="25">
        <f>L20+L21</f>
        <v>0</v>
      </c>
      <c r="M19" s="25">
        <f>M20+M21</f>
        <v>0</v>
      </c>
      <c r="N19" s="26"/>
    </row>
    <row r="20" spans="2:14" s="10" customFormat="1" ht="25.5">
      <c r="B20" s="86"/>
      <c r="C20" s="28">
        <v>1</v>
      </c>
      <c r="D20" s="21"/>
      <c r="E20" s="16" t="s">
        <v>26</v>
      </c>
      <c r="F20" s="21">
        <v>6210</v>
      </c>
      <c r="G20" s="29" t="s">
        <v>27</v>
      </c>
      <c r="H20" s="24"/>
      <c r="I20" s="30">
        <f t="shared" si="0"/>
        <v>20000</v>
      </c>
      <c r="J20" s="30">
        <v>20000</v>
      </c>
      <c r="K20" s="30"/>
      <c r="L20" s="30"/>
      <c r="M20" s="30"/>
      <c r="N20" s="31" t="s">
        <v>28</v>
      </c>
    </row>
    <row r="21" spans="2:14" s="10" customFormat="1" ht="12.75">
      <c r="B21" s="86"/>
      <c r="C21" s="28">
        <v>2</v>
      </c>
      <c r="D21" s="21"/>
      <c r="E21" s="16" t="s">
        <v>26</v>
      </c>
      <c r="F21" s="21">
        <v>6210</v>
      </c>
      <c r="G21" s="29" t="s">
        <v>29</v>
      </c>
      <c r="H21" s="24"/>
      <c r="I21" s="30">
        <f t="shared" si="0"/>
        <v>40000</v>
      </c>
      <c r="J21" s="30">
        <v>40000</v>
      </c>
      <c r="K21" s="30"/>
      <c r="L21" s="30"/>
      <c r="M21" s="30"/>
      <c r="N21" s="31" t="s">
        <v>28</v>
      </c>
    </row>
    <row r="22" spans="2:14" s="10" customFormat="1" ht="15">
      <c r="B22" s="86"/>
      <c r="C22" s="28"/>
      <c r="D22" s="21"/>
      <c r="E22" s="16">
        <v>60011</v>
      </c>
      <c r="F22" s="21"/>
      <c r="G22" s="27" t="s">
        <v>30</v>
      </c>
      <c r="H22" s="24"/>
      <c r="I22" s="25">
        <f t="shared" si="0"/>
        <v>1000000</v>
      </c>
      <c r="J22" s="25">
        <f>J23</f>
        <v>1000000</v>
      </c>
      <c r="K22" s="25">
        <f>K23</f>
        <v>0</v>
      </c>
      <c r="L22" s="25">
        <f>L23</f>
        <v>0</v>
      </c>
      <c r="M22" s="25">
        <f>M23</f>
        <v>0</v>
      </c>
      <c r="N22" s="31"/>
    </row>
    <row r="23" spans="2:14" s="10" customFormat="1" ht="25.5">
      <c r="B23" s="86"/>
      <c r="C23" s="28">
        <v>1</v>
      </c>
      <c r="D23" s="21"/>
      <c r="E23" s="16"/>
      <c r="F23" s="21">
        <v>6050</v>
      </c>
      <c r="G23" s="29" t="s">
        <v>31</v>
      </c>
      <c r="H23" s="24"/>
      <c r="I23" s="30">
        <f t="shared" si="0"/>
        <v>1000000</v>
      </c>
      <c r="J23" s="30">
        <v>1000000</v>
      </c>
      <c r="K23" s="30"/>
      <c r="L23" s="30"/>
      <c r="M23" s="30"/>
      <c r="N23" s="31" t="s">
        <v>32</v>
      </c>
    </row>
    <row r="24" spans="1:14" ht="31.5" customHeight="1">
      <c r="A24" s="10"/>
      <c r="B24" s="86"/>
      <c r="C24" s="28"/>
      <c r="D24" s="21"/>
      <c r="E24" s="21">
        <v>60015</v>
      </c>
      <c r="F24" s="21"/>
      <c r="G24" s="27" t="s">
        <v>33</v>
      </c>
      <c r="H24" s="24">
        <f>SUM(H25:H26)</f>
        <v>6500000</v>
      </c>
      <c r="I24" s="25">
        <f t="shared" si="0"/>
        <v>27898503</v>
      </c>
      <c r="J24" s="25">
        <f>J25+J26+J30</f>
        <v>2337788</v>
      </c>
      <c r="K24" s="25">
        <f>K25+K26+K30</f>
        <v>6663610</v>
      </c>
      <c r="L24" s="25">
        <f>L25+L26+L30</f>
        <v>0</v>
      </c>
      <c r="M24" s="25">
        <f>+M25+M26+M30</f>
        <v>18897105</v>
      </c>
      <c r="N24" s="26"/>
    </row>
    <row r="25" spans="1:14" ht="25.5">
      <c r="A25" s="10"/>
      <c r="B25" s="86"/>
      <c r="C25" s="28">
        <v>1</v>
      </c>
      <c r="D25" s="32"/>
      <c r="E25" s="16" t="s">
        <v>22</v>
      </c>
      <c r="F25" s="21">
        <v>6050</v>
      </c>
      <c r="G25" s="29" t="s">
        <v>34</v>
      </c>
      <c r="H25" s="33">
        <v>6500000</v>
      </c>
      <c r="I25" s="30">
        <f t="shared" si="0"/>
        <v>150000</v>
      </c>
      <c r="J25" s="30">
        <v>150000</v>
      </c>
      <c r="K25" s="30">
        <v>0</v>
      </c>
      <c r="L25" s="34">
        <v>0</v>
      </c>
      <c r="M25" s="30">
        <v>0</v>
      </c>
      <c r="N25" s="31" t="s">
        <v>32</v>
      </c>
    </row>
    <row r="26" spans="1:15" ht="25.5">
      <c r="A26" s="10"/>
      <c r="B26" s="86"/>
      <c r="C26" s="28" t="s">
        <v>35</v>
      </c>
      <c r="D26" s="32"/>
      <c r="E26" s="16" t="s">
        <v>22</v>
      </c>
      <c r="F26" s="21"/>
      <c r="G26" s="29" t="s">
        <v>36</v>
      </c>
      <c r="H26" s="33"/>
      <c r="I26" s="30">
        <f t="shared" si="0"/>
        <v>7297986</v>
      </c>
      <c r="J26" s="30">
        <f>J29</f>
        <v>729799</v>
      </c>
      <c r="K26" s="30">
        <f>K27+K29</f>
        <v>0</v>
      </c>
      <c r="L26" s="34">
        <v>0</v>
      </c>
      <c r="M26" s="30">
        <f>M28</f>
        <v>6568187</v>
      </c>
      <c r="N26" s="31" t="s">
        <v>37</v>
      </c>
      <c r="O26" s="35"/>
    </row>
    <row r="27" spans="1:15" ht="12.75">
      <c r="A27" s="10"/>
      <c r="B27" s="86"/>
      <c r="C27" s="28"/>
      <c r="D27" s="32"/>
      <c r="E27" s="32"/>
      <c r="F27" s="21">
        <v>6050</v>
      </c>
      <c r="G27" s="36" t="s">
        <v>38</v>
      </c>
      <c r="H27" s="33"/>
      <c r="I27" s="30">
        <f>J27+K27+L27</f>
        <v>0</v>
      </c>
      <c r="J27" s="30"/>
      <c r="K27" s="30"/>
      <c r="L27" s="34"/>
      <c r="M27" s="30"/>
      <c r="N27" s="31"/>
      <c r="O27" s="35"/>
    </row>
    <row r="28" spans="1:15" ht="12.75">
      <c r="A28" s="10"/>
      <c r="B28" s="86"/>
      <c r="C28" s="28"/>
      <c r="D28" s="32"/>
      <c r="E28" s="32"/>
      <c r="F28" s="21">
        <v>6057</v>
      </c>
      <c r="G28" s="29" t="s">
        <v>39</v>
      </c>
      <c r="H28" s="33"/>
      <c r="I28" s="30">
        <f>M28</f>
        <v>6568187</v>
      </c>
      <c r="J28" s="30"/>
      <c r="K28" s="30"/>
      <c r="L28" s="34"/>
      <c r="M28" s="37">
        <v>6568187</v>
      </c>
      <c r="N28" s="31"/>
      <c r="O28" s="38"/>
    </row>
    <row r="29" spans="1:15" ht="12.75">
      <c r="A29" s="10"/>
      <c r="B29" s="86"/>
      <c r="C29" s="28"/>
      <c r="D29" s="32"/>
      <c r="E29" s="32"/>
      <c r="F29" s="21">
        <v>6059</v>
      </c>
      <c r="G29" s="29" t="s">
        <v>40</v>
      </c>
      <c r="H29" s="33"/>
      <c r="I29" s="30">
        <f>J29</f>
        <v>729799</v>
      </c>
      <c r="J29" s="37">
        <v>729799</v>
      </c>
      <c r="K29" s="30"/>
      <c r="L29" s="34"/>
      <c r="M29" s="37"/>
      <c r="N29" s="31"/>
      <c r="O29" s="38"/>
    </row>
    <row r="30" spans="1:14" s="41" customFormat="1" ht="25.5">
      <c r="A30" s="39"/>
      <c r="B30" s="86"/>
      <c r="C30" s="40">
        <v>3</v>
      </c>
      <c r="D30" s="32"/>
      <c r="E30" s="16" t="s">
        <v>22</v>
      </c>
      <c r="F30" s="21"/>
      <c r="G30" s="29" t="s">
        <v>41</v>
      </c>
      <c r="H30" s="33"/>
      <c r="I30" s="30">
        <f>J30+K30+L30+M30</f>
        <v>20450517</v>
      </c>
      <c r="J30" s="30">
        <f>J31+J33</f>
        <v>1457989</v>
      </c>
      <c r="K30" s="30">
        <f>K31+K33</f>
        <v>6663610</v>
      </c>
      <c r="L30" s="34">
        <v>0</v>
      </c>
      <c r="M30" s="30">
        <f>M32</f>
        <v>12328918</v>
      </c>
      <c r="N30" s="31" t="s">
        <v>37</v>
      </c>
    </row>
    <row r="31" spans="1:14" s="41" customFormat="1" ht="12.75">
      <c r="A31" s="39"/>
      <c r="B31" s="86"/>
      <c r="C31" s="40"/>
      <c r="D31" s="32"/>
      <c r="E31" s="16"/>
      <c r="F31" s="21">
        <v>6050</v>
      </c>
      <c r="G31" s="36" t="s">
        <v>38</v>
      </c>
      <c r="H31" s="33"/>
      <c r="I31" s="30">
        <f>J31+K31</f>
        <v>1577054</v>
      </c>
      <c r="J31" s="30">
        <v>377054</v>
      </c>
      <c r="K31" s="30">
        <v>1200000</v>
      </c>
      <c r="L31" s="34"/>
      <c r="M31" s="30"/>
      <c r="N31" s="31"/>
    </row>
    <row r="32" spans="1:14" s="41" customFormat="1" ht="12.75">
      <c r="A32" s="39"/>
      <c r="B32" s="86"/>
      <c r="C32" s="40"/>
      <c r="D32" s="32"/>
      <c r="E32" s="16"/>
      <c r="F32" s="21">
        <v>6057</v>
      </c>
      <c r="G32" s="29" t="s">
        <v>39</v>
      </c>
      <c r="H32" s="33"/>
      <c r="I32" s="30">
        <f>M32</f>
        <v>12328918</v>
      </c>
      <c r="J32" s="30"/>
      <c r="K32" s="30"/>
      <c r="L32" s="34"/>
      <c r="M32" s="30">
        <v>12328918</v>
      </c>
      <c r="N32" s="31"/>
    </row>
    <row r="33" spans="1:14" s="41" customFormat="1" ht="12.75">
      <c r="A33" s="39"/>
      <c r="B33" s="86"/>
      <c r="C33" s="40"/>
      <c r="D33" s="32"/>
      <c r="E33" s="16"/>
      <c r="F33" s="21">
        <v>6059</v>
      </c>
      <c r="G33" s="29" t="s">
        <v>40</v>
      </c>
      <c r="H33" s="33"/>
      <c r="I33" s="30">
        <f>J33+K33</f>
        <v>6544545</v>
      </c>
      <c r="J33" s="30">
        <v>1080935</v>
      </c>
      <c r="K33" s="30">
        <v>5463610</v>
      </c>
      <c r="L33" s="34"/>
      <c r="M33" s="30"/>
      <c r="N33" s="31"/>
    </row>
    <row r="34" spans="1:14" ht="15">
      <c r="A34" s="10"/>
      <c r="B34" s="86"/>
      <c r="C34" s="20"/>
      <c r="D34" s="15"/>
      <c r="E34" s="21">
        <v>60016</v>
      </c>
      <c r="F34" s="21"/>
      <c r="G34" s="27" t="s">
        <v>42</v>
      </c>
      <c r="H34" s="24">
        <f>SUM(H35:H74)</f>
        <v>2970000</v>
      </c>
      <c r="I34" s="25">
        <f aca="true" t="shared" si="1" ref="I34:I42">SUM(J34:M34)</f>
        <v>19627393</v>
      </c>
      <c r="J34" s="25">
        <f>J35+J36+J37+J38+J39+J40+J41+J42+J46</f>
        <v>3962754</v>
      </c>
      <c r="K34" s="25">
        <f>K35+K36+K37+K38+K39+K40+K41+K42+K46</f>
        <v>6200000</v>
      </c>
      <c r="L34" s="25">
        <f>L35+L36+L37+L38+L39+L40+L41+L42+L46</f>
        <v>0</v>
      </c>
      <c r="M34" s="25">
        <f>M35+M36+M37+M38+M39+M40+M41+M42+M46</f>
        <v>9464639</v>
      </c>
      <c r="N34" s="42"/>
    </row>
    <row r="35" spans="1:15" ht="56.25">
      <c r="A35" s="10"/>
      <c r="B35" s="85">
        <v>41</v>
      </c>
      <c r="C35" s="28">
        <v>1</v>
      </c>
      <c r="D35" s="32"/>
      <c r="E35" s="16" t="s">
        <v>22</v>
      </c>
      <c r="F35" s="21">
        <v>6050</v>
      </c>
      <c r="G35" s="43" t="s">
        <v>43</v>
      </c>
      <c r="H35" s="44">
        <v>500000</v>
      </c>
      <c r="I35" s="30">
        <f t="shared" si="1"/>
        <v>150000</v>
      </c>
      <c r="J35" s="30">
        <v>150000</v>
      </c>
      <c r="K35" s="30">
        <v>0</v>
      </c>
      <c r="L35" s="34">
        <v>0</v>
      </c>
      <c r="M35" s="30">
        <v>0</v>
      </c>
      <c r="N35" s="31" t="s">
        <v>44</v>
      </c>
      <c r="O35" s="35"/>
    </row>
    <row r="36" spans="1:15" ht="22.5">
      <c r="A36" s="10"/>
      <c r="B36" s="85"/>
      <c r="C36" s="40">
        <v>2</v>
      </c>
      <c r="D36" s="32"/>
      <c r="E36" s="16" t="s">
        <v>26</v>
      </c>
      <c r="F36" s="21">
        <v>6050</v>
      </c>
      <c r="G36" s="29" t="s">
        <v>45</v>
      </c>
      <c r="H36" s="33">
        <v>1300000</v>
      </c>
      <c r="I36" s="30">
        <f t="shared" si="1"/>
        <v>800000</v>
      </c>
      <c r="J36" s="30">
        <v>800000</v>
      </c>
      <c r="K36" s="30">
        <v>0</v>
      </c>
      <c r="L36" s="34">
        <v>0</v>
      </c>
      <c r="M36" s="30">
        <v>0</v>
      </c>
      <c r="N36" s="31" t="s">
        <v>46</v>
      </c>
      <c r="O36" s="35"/>
    </row>
    <row r="37" spans="1:15" ht="22.5">
      <c r="A37" s="10"/>
      <c r="B37" s="85"/>
      <c r="C37" s="40">
        <v>3</v>
      </c>
      <c r="D37" s="32"/>
      <c r="E37" s="16" t="s">
        <v>26</v>
      </c>
      <c r="F37" s="21">
        <v>6050</v>
      </c>
      <c r="G37" s="29" t="s">
        <v>47</v>
      </c>
      <c r="H37" s="33"/>
      <c r="I37" s="45">
        <f t="shared" si="1"/>
        <v>150000</v>
      </c>
      <c r="J37" s="45">
        <v>150000</v>
      </c>
      <c r="K37" s="45"/>
      <c r="L37" s="46"/>
      <c r="M37" s="45"/>
      <c r="N37" s="31" t="s">
        <v>46</v>
      </c>
      <c r="O37" s="35"/>
    </row>
    <row r="38" spans="1:15" ht="22.5">
      <c r="A38" s="10"/>
      <c r="B38" s="85"/>
      <c r="C38" s="40">
        <v>4</v>
      </c>
      <c r="D38" s="32"/>
      <c r="E38" s="16" t="s">
        <v>26</v>
      </c>
      <c r="F38" s="21">
        <v>6050</v>
      </c>
      <c r="G38" s="29" t="s">
        <v>48</v>
      </c>
      <c r="H38" s="33"/>
      <c r="I38" s="45">
        <f t="shared" si="1"/>
        <v>150000</v>
      </c>
      <c r="J38" s="45">
        <v>150000</v>
      </c>
      <c r="K38" s="45"/>
      <c r="L38" s="46"/>
      <c r="M38" s="45"/>
      <c r="N38" s="31" t="s">
        <v>46</v>
      </c>
      <c r="O38" s="35"/>
    </row>
    <row r="39" spans="1:15" ht="22.5">
      <c r="A39" s="10"/>
      <c r="B39" s="85"/>
      <c r="C39" s="40">
        <v>5</v>
      </c>
      <c r="D39" s="32"/>
      <c r="E39" s="16" t="s">
        <v>26</v>
      </c>
      <c r="F39" s="21">
        <v>6050</v>
      </c>
      <c r="G39" s="29" t="s">
        <v>49</v>
      </c>
      <c r="H39" s="33"/>
      <c r="I39" s="45">
        <f t="shared" si="1"/>
        <v>200000</v>
      </c>
      <c r="J39" s="45">
        <v>200000</v>
      </c>
      <c r="K39" s="45"/>
      <c r="L39" s="46"/>
      <c r="M39" s="45"/>
      <c r="N39" s="31" t="s">
        <v>46</v>
      </c>
      <c r="O39" s="35"/>
    </row>
    <row r="40" spans="1:15" ht="22.5">
      <c r="A40" s="10"/>
      <c r="B40" s="85"/>
      <c r="C40" s="40">
        <v>6</v>
      </c>
      <c r="D40" s="32"/>
      <c r="E40" s="16" t="s">
        <v>26</v>
      </c>
      <c r="F40" s="21">
        <v>6050</v>
      </c>
      <c r="G40" s="29" t="s">
        <v>50</v>
      </c>
      <c r="H40" s="33"/>
      <c r="I40" s="45">
        <f t="shared" si="1"/>
        <v>350000</v>
      </c>
      <c r="J40" s="45">
        <v>350000</v>
      </c>
      <c r="K40" s="45"/>
      <c r="L40" s="46"/>
      <c r="M40" s="45"/>
      <c r="N40" s="31" t="s">
        <v>46</v>
      </c>
      <c r="O40" s="35"/>
    </row>
    <row r="41" spans="1:15" ht="22.5">
      <c r="A41" s="10"/>
      <c r="B41" s="85"/>
      <c r="C41" s="40">
        <v>7</v>
      </c>
      <c r="D41" s="32"/>
      <c r="E41" s="16"/>
      <c r="F41" s="21">
        <v>6050</v>
      </c>
      <c r="G41" s="29" t="s">
        <v>51</v>
      </c>
      <c r="H41" s="33"/>
      <c r="I41" s="45">
        <f t="shared" si="1"/>
        <v>300000</v>
      </c>
      <c r="J41" s="45">
        <v>300000</v>
      </c>
      <c r="K41" s="45"/>
      <c r="L41" s="46"/>
      <c r="M41" s="45"/>
      <c r="N41" s="31" t="s">
        <v>46</v>
      </c>
      <c r="O41" s="35"/>
    </row>
    <row r="42" spans="1:15" s="41" customFormat="1" ht="25.5">
      <c r="A42" s="39"/>
      <c r="B42" s="85"/>
      <c r="C42" s="40">
        <v>8</v>
      </c>
      <c r="D42" s="32"/>
      <c r="E42" s="16" t="s">
        <v>22</v>
      </c>
      <c r="F42" s="21"/>
      <c r="G42" s="29" t="s">
        <v>52</v>
      </c>
      <c r="H42" s="33"/>
      <c r="I42" s="30">
        <f t="shared" si="1"/>
        <v>17427393</v>
      </c>
      <c r="J42" s="30">
        <f>J43+J45</f>
        <v>1762754</v>
      </c>
      <c r="K42" s="30">
        <f>K43+K45</f>
        <v>6200000</v>
      </c>
      <c r="L42" s="34">
        <v>0</v>
      </c>
      <c r="M42" s="30">
        <f>M44</f>
        <v>9464639</v>
      </c>
      <c r="N42" s="31" t="s">
        <v>37</v>
      </c>
      <c r="O42" s="38"/>
    </row>
    <row r="43" spans="1:15" s="41" customFormat="1" ht="12.75">
      <c r="A43" s="39"/>
      <c r="B43" s="85"/>
      <c r="C43" s="40"/>
      <c r="D43" s="32"/>
      <c r="E43" s="32"/>
      <c r="F43" s="21">
        <v>6050</v>
      </c>
      <c r="G43" s="36" t="s">
        <v>38</v>
      </c>
      <c r="H43" s="33"/>
      <c r="I43" s="30">
        <f>J43+K43</f>
        <v>1387400</v>
      </c>
      <c r="J43" s="30">
        <v>187400</v>
      </c>
      <c r="K43" s="30">
        <v>1200000</v>
      </c>
      <c r="L43" s="34"/>
      <c r="M43" s="30"/>
      <c r="N43" s="31"/>
      <c r="O43" s="38"/>
    </row>
    <row r="44" spans="1:15" s="41" customFormat="1" ht="12.75">
      <c r="A44" s="39"/>
      <c r="B44" s="85"/>
      <c r="C44" s="40"/>
      <c r="D44" s="32"/>
      <c r="E44" s="32"/>
      <c r="F44" s="21">
        <v>6057</v>
      </c>
      <c r="G44" s="29" t="s">
        <v>39</v>
      </c>
      <c r="H44" s="33"/>
      <c r="I44" s="30">
        <f>M44</f>
        <v>9464639</v>
      </c>
      <c r="J44" s="30"/>
      <c r="K44" s="30"/>
      <c r="L44" s="34"/>
      <c r="M44" s="30">
        <v>9464639</v>
      </c>
      <c r="N44" s="31"/>
      <c r="O44" s="47"/>
    </row>
    <row r="45" spans="1:15" s="41" customFormat="1" ht="12.75">
      <c r="A45" s="39"/>
      <c r="B45" s="85"/>
      <c r="C45" s="40"/>
      <c r="D45" s="32"/>
      <c r="E45" s="32"/>
      <c r="F45" s="21">
        <v>6059</v>
      </c>
      <c r="G45" s="29" t="s">
        <v>40</v>
      </c>
      <c r="H45" s="33"/>
      <c r="I45" s="30">
        <f>J45+K45</f>
        <v>6575354</v>
      </c>
      <c r="J45" s="30">
        <v>1575354</v>
      </c>
      <c r="K45" s="30">
        <v>5000000</v>
      </c>
      <c r="L45" s="34"/>
      <c r="M45" s="30"/>
      <c r="N45" s="31"/>
      <c r="O45" s="47"/>
    </row>
    <row r="46" spans="1:14" s="41" customFormat="1" ht="25.5">
      <c r="A46" s="39"/>
      <c r="B46" s="85"/>
      <c r="C46" s="40">
        <v>9</v>
      </c>
      <c r="D46" s="32"/>
      <c r="E46" s="16" t="s">
        <v>22</v>
      </c>
      <c r="F46" s="21">
        <v>6050</v>
      </c>
      <c r="G46" s="43" t="s">
        <v>53</v>
      </c>
      <c r="H46" s="33"/>
      <c r="I46" s="30">
        <f>J46</f>
        <v>100000</v>
      </c>
      <c r="J46" s="30">
        <v>100000</v>
      </c>
      <c r="K46" s="30"/>
      <c r="L46" s="34"/>
      <c r="M46" s="25"/>
      <c r="N46" s="31" t="s">
        <v>46</v>
      </c>
    </row>
    <row r="47" spans="1:14" ht="15">
      <c r="A47" s="10"/>
      <c r="B47" s="85"/>
      <c r="C47" s="40"/>
      <c r="D47" s="21">
        <v>630</v>
      </c>
      <c r="E47" s="32"/>
      <c r="F47" s="21"/>
      <c r="G47" s="27" t="s">
        <v>54</v>
      </c>
      <c r="H47" s="24">
        <f aca="true" t="shared" si="2" ref="H47:M47">H48</f>
        <v>0</v>
      </c>
      <c r="I47" s="25">
        <f t="shared" si="2"/>
        <v>3451895</v>
      </c>
      <c r="J47" s="25">
        <f t="shared" si="2"/>
        <v>489189</v>
      </c>
      <c r="K47" s="25">
        <f t="shared" si="2"/>
        <v>0</v>
      </c>
      <c r="L47" s="25">
        <f t="shared" si="2"/>
        <v>0</v>
      </c>
      <c r="M47" s="25">
        <f t="shared" si="2"/>
        <v>2962706</v>
      </c>
      <c r="N47" s="31"/>
    </row>
    <row r="48" spans="1:14" ht="30">
      <c r="A48" s="10"/>
      <c r="B48" s="85"/>
      <c r="C48" s="48"/>
      <c r="D48" s="32"/>
      <c r="E48" s="21">
        <v>63003</v>
      </c>
      <c r="F48" s="21"/>
      <c r="G48" s="27" t="s">
        <v>55</v>
      </c>
      <c r="H48" s="24">
        <f>H49</f>
        <v>0</v>
      </c>
      <c r="I48" s="25">
        <f>I49</f>
        <v>3451895</v>
      </c>
      <c r="J48" s="25">
        <f>J49</f>
        <v>489189</v>
      </c>
      <c r="K48" s="25">
        <f>K49</f>
        <v>0</v>
      </c>
      <c r="L48" s="25">
        <f>SUM(L49)</f>
        <v>0</v>
      </c>
      <c r="M48" s="25">
        <f>SUM(M49)</f>
        <v>2962706</v>
      </c>
      <c r="N48" s="31"/>
    </row>
    <row r="49" spans="1:14" ht="25.5">
      <c r="A49" s="10"/>
      <c r="B49" s="85"/>
      <c r="C49" s="49">
        <v>1</v>
      </c>
      <c r="D49" s="32"/>
      <c r="E49" s="16" t="s">
        <v>22</v>
      </c>
      <c r="F49" s="21"/>
      <c r="G49" s="29" t="s">
        <v>56</v>
      </c>
      <c r="H49" s="33"/>
      <c r="I49" s="30">
        <f>SUM(J49:M49)</f>
        <v>3451895</v>
      </c>
      <c r="J49" s="30">
        <f>J50+J52</f>
        <v>489189</v>
      </c>
      <c r="K49" s="30"/>
      <c r="L49" s="34"/>
      <c r="M49" s="30">
        <f>M51</f>
        <v>2962706</v>
      </c>
      <c r="N49" s="31" t="s">
        <v>37</v>
      </c>
    </row>
    <row r="50" spans="1:15" ht="12.75">
      <c r="A50" s="10"/>
      <c r="B50" s="85"/>
      <c r="C50" s="49"/>
      <c r="D50" s="32"/>
      <c r="E50" s="32"/>
      <c r="F50" s="21">
        <v>6050</v>
      </c>
      <c r="G50" s="36" t="s">
        <v>38</v>
      </c>
      <c r="H50" s="33"/>
      <c r="I50" s="30">
        <f>J50</f>
        <v>0</v>
      </c>
      <c r="J50" s="30"/>
      <c r="K50" s="30"/>
      <c r="L50" s="34"/>
      <c r="M50" s="30"/>
      <c r="N50" s="31"/>
      <c r="O50" s="35"/>
    </row>
    <row r="51" spans="1:15" ht="12.75">
      <c r="A51" s="10"/>
      <c r="B51" s="85"/>
      <c r="C51" s="49"/>
      <c r="D51" s="32"/>
      <c r="E51" s="32"/>
      <c r="F51" s="21">
        <v>6057</v>
      </c>
      <c r="G51" s="29" t="s">
        <v>39</v>
      </c>
      <c r="H51" s="33"/>
      <c r="I51" s="30">
        <f>M51</f>
        <v>2962706</v>
      </c>
      <c r="J51" s="30"/>
      <c r="K51" s="30"/>
      <c r="L51" s="34"/>
      <c r="M51" s="45">
        <v>2962706</v>
      </c>
      <c r="N51" s="31"/>
      <c r="O51" s="50"/>
    </row>
    <row r="52" spans="1:15" ht="12.75">
      <c r="A52" s="10"/>
      <c r="B52" s="85"/>
      <c r="C52" s="49"/>
      <c r="D52" s="32"/>
      <c r="E52" s="32"/>
      <c r="F52" s="21">
        <v>6059</v>
      </c>
      <c r="G52" s="29" t="s">
        <v>40</v>
      </c>
      <c r="H52" s="33"/>
      <c r="I52" s="30">
        <f>J52</f>
        <v>489189</v>
      </c>
      <c r="J52" s="45">
        <v>489189</v>
      </c>
      <c r="K52" s="30"/>
      <c r="L52" s="34"/>
      <c r="M52" s="30"/>
      <c r="N52" s="31"/>
      <c r="O52" s="50"/>
    </row>
    <row r="53" spans="1:15" ht="12.75">
      <c r="A53" s="10"/>
      <c r="B53" s="85"/>
      <c r="C53" s="49"/>
      <c r="D53" s="21">
        <v>700</v>
      </c>
      <c r="E53" s="21"/>
      <c r="F53" s="21"/>
      <c r="G53" s="17" t="s">
        <v>57</v>
      </c>
      <c r="H53" s="33"/>
      <c r="I53" s="25">
        <f aca="true" t="shared" si="3" ref="I53:I66">SUM(J53:M53)</f>
        <v>5534978</v>
      </c>
      <c r="J53" s="25">
        <f>J54+J56+J58</f>
        <v>4374570</v>
      </c>
      <c r="K53" s="25">
        <f>K54+K56+K58</f>
        <v>1160408</v>
      </c>
      <c r="L53" s="25">
        <f>L54+L56+L58</f>
        <v>0</v>
      </c>
      <c r="M53" s="25">
        <f>M54+M56+M58</f>
        <v>0</v>
      </c>
      <c r="N53" s="31"/>
      <c r="O53" s="35"/>
    </row>
    <row r="54" spans="1:14" ht="25.5">
      <c r="A54" s="10"/>
      <c r="B54" s="85"/>
      <c r="C54" s="49"/>
      <c r="D54" s="21"/>
      <c r="E54" s="21">
        <v>70004</v>
      </c>
      <c r="F54" s="21"/>
      <c r="G54" s="17" t="s">
        <v>58</v>
      </c>
      <c r="H54" s="33"/>
      <c r="I54" s="25">
        <f t="shared" si="3"/>
        <v>100000</v>
      </c>
      <c r="J54" s="25">
        <f>J55</f>
        <v>100000</v>
      </c>
      <c r="K54" s="25">
        <f>K55</f>
        <v>0</v>
      </c>
      <c r="L54" s="25">
        <f>L55</f>
        <v>0</v>
      </c>
      <c r="M54" s="25">
        <f>M55</f>
        <v>0</v>
      </c>
      <c r="N54" s="31"/>
    </row>
    <row r="55" spans="1:14" ht="22.5">
      <c r="A55" s="10"/>
      <c r="B55" s="85"/>
      <c r="C55" s="49">
        <v>1</v>
      </c>
      <c r="D55" s="21"/>
      <c r="E55" s="16" t="s">
        <v>22</v>
      </c>
      <c r="F55" s="21">
        <v>6210</v>
      </c>
      <c r="G55" s="29" t="s">
        <v>59</v>
      </c>
      <c r="H55" s="33"/>
      <c r="I55" s="30">
        <f t="shared" si="3"/>
        <v>100000</v>
      </c>
      <c r="J55" s="30">
        <v>100000</v>
      </c>
      <c r="K55" s="30">
        <f>K58+K69</f>
        <v>0</v>
      </c>
      <c r="L55" s="34">
        <f>L58+L69</f>
        <v>0</v>
      </c>
      <c r="M55" s="30"/>
      <c r="N55" s="31" t="s">
        <v>60</v>
      </c>
    </row>
    <row r="56" spans="1:14" ht="12.75">
      <c r="A56" s="10"/>
      <c r="B56" s="85"/>
      <c r="C56" s="49"/>
      <c r="D56" s="21"/>
      <c r="E56" s="51">
        <v>70005</v>
      </c>
      <c r="F56" s="21"/>
      <c r="G56" s="17" t="s">
        <v>61</v>
      </c>
      <c r="H56" s="33"/>
      <c r="I56" s="25">
        <f t="shared" si="3"/>
        <v>3000000</v>
      </c>
      <c r="J56" s="25">
        <f>J57</f>
        <v>1839592</v>
      </c>
      <c r="K56" s="25">
        <f>K57</f>
        <v>1160408</v>
      </c>
      <c r="L56" s="52">
        <f>L57</f>
        <v>0</v>
      </c>
      <c r="M56" s="25">
        <f>M57</f>
        <v>0</v>
      </c>
      <c r="N56" s="31"/>
    </row>
    <row r="57" spans="1:14" ht="12.75">
      <c r="A57" s="10"/>
      <c r="B57" s="85"/>
      <c r="C57" s="49">
        <v>1</v>
      </c>
      <c r="D57" s="21"/>
      <c r="E57" s="16" t="s">
        <v>22</v>
      </c>
      <c r="F57" s="21">
        <v>6060</v>
      </c>
      <c r="G57" s="29" t="s">
        <v>62</v>
      </c>
      <c r="H57" s="33"/>
      <c r="I57" s="30">
        <f t="shared" si="3"/>
        <v>3000000</v>
      </c>
      <c r="J57" s="30">
        <v>1839592</v>
      </c>
      <c r="K57" s="30">
        <v>1160408</v>
      </c>
      <c r="L57" s="34"/>
      <c r="M57" s="30"/>
      <c r="N57" s="31" t="s">
        <v>63</v>
      </c>
    </row>
    <row r="58" spans="1:14" ht="12.75">
      <c r="A58" s="10"/>
      <c r="B58" s="85"/>
      <c r="C58" s="49"/>
      <c r="D58" s="21"/>
      <c r="E58" s="21">
        <v>70095</v>
      </c>
      <c r="F58" s="21"/>
      <c r="G58" s="17" t="s">
        <v>64</v>
      </c>
      <c r="H58" s="33"/>
      <c r="I58" s="25">
        <f t="shared" si="3"/>
        <v>2434978</v>
      </c>
      <c r="J58" s="25">
        <f>J59+J60</f>
        <v>2434978</v>
      </c>
      <c r="K58" s="25">
        <f>K59+K60</f>
        <v>0</v>
      </c>
      <c r="L58" s="25">
        <f>L59+L60</f>
        <v>0</v>
      </c>
      <c r="M58" s="25">
        <f>M59+M60</f>
        <v>0</v>
      </c>
      <c r="N58" s="31"/>
    </row>
    <row r="59" spans="1:14" ht="22.5">
      <c r="A59" s="10"/>
      <c r="B59" s="85"/>
      <c r="C59" s="49">
        <v>1</v>
      </c>
      <c r="D59" s="21"/>
      <c r="E59" s="16" t="s">
        <v>22</v>
      </c>
      <c r="F59" s="21">
        <v>6050</v>
      </c>
      <c r="G59" s="29" t="s">
        <v>65</v>
      </c>
      <c r="H59" s="33"/>
      <c r="I59" s="30">
        <f t="shared" si="3"/>
        <v>1691978</v>
      </c>
      <c r="J59" s="30">
        <v>1691978</v>
      </c>
      <c r="K59" s="25"/>
      <c r="L59" s="25"/>
      <c r="M59" s="25"/>
      <c r="N59" s="31" t="s">
        <v>46</v>
      </c>
    </row>
    <row r="60" spans="2:14" s="10" customFormat="1" ht="12.75">
      <c r="B60" s="85"/>
      <c r="C60" s="49">
        <v>2</v>
      </c>
      <c r="D60" s="21"/>
      <c r="E60" s="16" t="s">
        <v>22</v>
      </c>
      <c r="F60" s="21">
        <v>6210</v>
      </c>
      <c r="G60" s="29" t="s">
        <v>66</v>
      </c>
      <c r="H60" s="33"/>
      <c r="I60" s="30">
        <f t="shared" si="3"/>
        <v>743000</v>
      </c>
      <c r="J60" s="30">
        <v>743000</v>
      </c>
      <c r="K60" s="25">
        <v>0</v>
      </c>
      <c r="L60" s="52">
        <v>0</v>
      </c>
      <c r="M60" s="25">
        <v>0</v>
      </c>
      <c r="N60" s="31" t="s">
        <v>67</v>
      </c>
    </row>
    <row r="61" spans="2:14" s="10" customFormat="1" ht="14.25">
      <c r="B61" s="85"/>
      <c r="C61" s="53"/>
      <c r="D61" s="21">
        <v>710</v>
      </c>
      <c r="E61" s="16"/>
      <c r="F61" s="21"/>
      <c r="G61" s="17" t="s">
        <v>68</v>
      </c>
      <c r="H61" s="33"/>
      <c r="I61" s="25">
        <f t="shared" si="3"/>
        <v>4588700</v>
      </c>
      <c r="J61" s="25">
        <f>J62</f>
        <v>4588700</v>
      </c>
      <c r="K61" s="25"/>
      <c r="L61" s="52"/>
      <c r="M61" s="25"/>
      <c r="N61" s="31"/>
    </row>
    <row r="62" spans="2:14" s="10" customFormat="1" ht="14.25">
      <c r="B62" s="85"/>
      <c r="C62" s="53"/>
      <c r="D62" s="21"/>
      <c r="E62" s="16">
        <v>71095</v>
      </c>
      <c r="F62" s="21"/>
      <c r="G62" s="17" t="s">
        <v>69</v>
      </c>
      <c r="H62" s="33"/>
      <c r="I62" s="25">
        <f t="shared" si="3"/>
        <v>4588700</v>
      </c>
      <c r="J62" s="25">
        <f>J63</f>
        <v>4588700</v>
      </c>
      <c r="K62" s="25">
        <f>K63</f>
        <v>0</v>
      </c>
      <c r="L62" s="52">
        <f>L63</f>
        <v>0</v>
      </c>
      <c r="M62" s="25">
        <f>M63</f>
        <v>0</v>
      </c>
      <c r="N62" s="31"/>
    </row>
    <row r="63" spans="2:14" s="10" customFormat="1" ht="25.5">
      <c r="B63" s="85"/>
      <c r="C63" s="53">
        <v>1</v>
      </c>
      <c r="D63" s="21"/>
      <c r="E63" s="16" t="s">
        <v>22</v>
      </c>
      <c r="F63" s="21">
        <v>6010</v>
      </c>
      <c r="G63" s="29" t="s">
        <v>70</v>
      </c>
      <c r="H63" s="33"/>
      <c r="I63" s="30">
        <f t="shared" si="3"/>
        <v>4588700</v>
      </c>
      <c r="J63" s="30">
        <v>4588700</v>
      </c>
      <c r="K63" s="25"/>
      <c r="L63" s="52"/>
      <c r="M63" s="25"/>
      <c r="N63" s="31" t="s">
        <v>71</v>
      </c>
    </row>
    <row r="64" spans="2:14" s="10" customFormat="1" ht="15">
      <c r="B64" s="85"/>
      <c r="C64" s="49"/>
      <c r="D64" s="23">
        <v>720</v>
      </c>
      <c r="E64" s="54"/>
      <c r="F64" s="55"/>
      <c r="G64" s="27" t="s">
        <v>72</v>
      </c>
      <c r="H64" s="56"/>
      <c r="I64" s="25">
        <f t="shared" si="3"/>
        <v>1053390</v>
      </c>
      <c r="J64" s="25">
        <f aca="true" t="shared" si="4" ref="J64:M65">J65</f>
        <v>158009</v>
      </c>
      <c r="K64" s="30">
        <f t="shared" si="4"/>
        <v>0</v>
      </c>
      <c r="L64" s="34">
        <f t="shared" si="4"/>
        <v>0</v>
      </c>
      <c r="M64" s="25">
        <f t="shared" si="4"/>
        <v>895381</v>
      </c>
      <c r="N64" s="57"/>
    </row>
    <row r="65" spans="2:14" s="10" customFormat="1" ht="15">
      <c r="B65" s="85"/>
      <c r="C65" s="49"/>
      <c r="D65" s="23"/>
      <c r="E65" s="16">
        <v>72095</v>
      </c>
      <c r="F65" s="55"/>
      <c r="G65" s="27" t="s">
        <v>69</v>
      </c>
      <c r="H65" s="56"/>
      <c r="I65" s="25">
        <f t="shared" si="3"/>
        <v>1053390</v>
      </c>
      <c r="J65" s="25">
        <f t="shared" si="4"/>
        <v>158009</v>
      </c>
      <c r="K65" s="25">
        <f t="shared" si="4"/>
        <v>0</v>
      </c>
      <c r="L65" s="52">
        <f t="shared" si="4"/>
        <v>0</v>
      </c>
      <c r="M65" s="25">
        <f t="shared" si="4"/>
        <v>895381</v>
      </c>
      <c r="N65" s="57"/>
    </row>
    <row r="66" spans="2:14" s="10" customFormat="1" ht="38.25">
      <c r="B66" s="85">
        <v>42</v>
      </c>
      <c r="C66" s="49">
        <v>1</v>
      </c>
      <c r="D66" s="58"/>
      <c r="E66" s="16" t="s">
        <v>22</v>
      </c>
      <c r="F66" s="21"/>
      <c r="G66" s="29" t="s">
        <v>73</v>
      </c>
      <c r="H66" s="33"/>
      <c r="I66" s="30">
        <f t="shared" si="3"/>
        <v>1053390</v>
      </c>
      <c r="J66" s="30">
        <f>J68</f>
        <v>158009</v>
      </c>
      <c r="K66" s="25"/>
      <c r="L66" s="52"/>
      <c r="M66" s="25">
        <f>M67</f>
        <v>895381</v>
      </c>
      <c r="N66" s="31" t="s">
        <v>74</v>
      </c>
    </row>
    <row r="67" spans="2:14" s="10" customFormat="1" ht="12.75">
      <c r="B67" s="85"/>
      <c r="C67" s="49"/>
      <c r="D67" s="21"/>
      <c r="E67" s="16"/>
      <c r="F67" s="21">
        <v>6067</v>
      </c>
      <c r="G67" s="29" t="s">
        <v>39</v>
      </c>
      <c r="H67" s="33"/>
      <c r="I67" s="30">
        <f>M67</f>
        <v>895381</v>
      </c>
      <c r="J67" s="30"/>
      <c r="K67" s="25"/>
      <c r="L67" s="52"/>
      <c r="M67" s="30">
        <v>895381</v>
      </c>
      <c r="N67" s="31"/>
    </row>
    <row r="68" spans="2:14" s="10" customFormat="1" ht="12.75">
      <c r="B68" s="85"/>
      <c r="C68" s="49"/>
      <c r="D68" s="21"/>
      <c r="E68" s="16"/>
      <c r="F68" s="21">
        <v>6069</v>
      </c>
      <c r="G68" s="29" t="s">
        <v>40</v>
      </c>
      <c r="H68" s="33"/>
      <c r="I68" s="30">
        <v>158009</v>
      </c>
      <c r="J68" s="30">
        <v>158009</v>
      </c>
      <c r="K68" s="25"/>
      <c r="L68" s="52"/>
      <c r="M68" s="30"/>
      <c r="N68" s="31"/>
    </row>
    <row r="69" spans="1:14" ht="12.75">
      <c r="A69" s="10"/>
      <c r="B69" s="85"/>
      <c r="C69" s="49"/>
      <c r="D69" s="21">
        <v>750</v>
      </c>
      <c r="E69" s="21"/>
      <c r="F69" s="21"/>
      <c r="G69" s="17" t="s">
        <v>75</v>
      </c>
      <c r="H69" s="24">
        <f>H70</f>
        <v>390000</v>
      </c>
      <c r="I69" s="25">
        <f>SUM(J70:M70)</f>
        <v>225490</v>
      </c>
      <c r="J69" s="25">
        <f>SUM(J70)</f>
        <v>118823</v>
      </c>
      <c r="K69" s="25">
        <f>SUM(K70)</f>
        <v>0</v>
      </c>
      <c r="L69" s="25">
        <f>SUM(L70)</f>
        <v>0</v>
      </c>
      <c r="M69" s="25">
        <f>SUM(M70)</f>
        <v>106667</v>
      </c>
      <c r="N69" s="59"/>
    </row>
    <row r="70" spans="1:14" ht="25.5">
      <c r="A70" s="10"/>
      <c r="B70" s="85"/>
      <c r="C70" s="49"/>
      <c r="D70" s="21"/>
      <c r="E70" s="21">
        <v>75023</v>
      </c>
      <c r="F70" s="21"/>
      <c r="G70" s="17" t="s">
        <v>76</v>
      </c>
      <c r="H70" s="24">
        <f>SUM(H71:H74)</f>
        <v>390000</v>
      </c>
      <c r="I70" s="25">
        <f>SUM(J70:M70)</f>
        <v>225490</v>
      </c>
      <c r="J70" s="25">
        <f>J71+J72</f>
        <v>118823</v>
      </c>
      <c r="K70" s="25">
        <f>K71+K72</f>
        <v>0</v>
      </c>
      <c r="L70" s="25">
        <f>L71+L72</f>
        <v>0</v>
      </c>
      <c r="M70" s="25">
        <f>M71+M72</f>
        <v>106667</v>
      </c>
      <c r="N70" s="31"/>
    </row>
    <row r="71" spans="2:14" s="10" customFormat="1" ht="12.75">
      <c r="B71" s="85"/>
      <c r="C71" s="40">
        <v>1</v>
      </c>
      <c r="D71" s="32"/>
      <c r="E71" s="16" t="s">
        <v>22</v>
      </c>
      <c r="F71" s="21">
        <v>6060</v>
      </c>
      <c r="G71" s="29" t="s">
        <v>77</v>
      </c>
      <c r="H71" s="33">
        <v>390000</v>
      </c>
      <c r="I71" s="30">
        <f>J71</f>
        <v>100000</v>
      </c>
      <c r="J71" s="30">
        <v>100000</v>
      </c>
      <c r="K71" s="30">
        <v>0</v>
      </c>
      <c r="L71" s="25">
        <v>0</v>
      </c>
      <c r="M71" s="25">
        <v>0</v>
      </c>
      <c r="N71" s="31" t="s">
        <v>74</v>
      </c>
    </row>
    <row r="72" spans="2:14" s="10" customFormat="1" ht="25.5">
      <c r="B72" s="85"/>
      <c r="C72" s="40">
        <v>2</v>
      </c>
      <c r="D72" s="32"/>
      <c r="E72" s="16" t="s">
        <v>22</v>
      </c>
      <c r="F72" s="21"/>
      <c r="G72" s="29" t="s">
        <v>78</v>
      </c>
      <c r="H72" s="33"/>
      <c r="I72" s="30">
        <f>SUM(J72:M72)</f>
        <v>125490</v>
      </c>
      <c r="J72" s="30">
        <f>J74</f>
        <v>18823</v>
      </c>
      <c r="K72" s="30">
        <v>0</v>
      </c>
      <c r="L72" s="25"/>
      <c r="M72" s="30">
        <f>M73</f>
        <v>106667</v>
      </c>
      <c r="N72" s="31" t="s">
        <v>79</v>
      </c>
    </row>
    <row r="73" spans="2:14" s="10" customFormat="1" ht="12.75">
      <c r="B73" s="85"/>
      <c r="C73" s="40"/>
      <c r="D73" s="32"/>
      <c r="E73" s="32"/>
      <c r="F73" s="21">
        <v>6057</v>
      </c>
      <c r="G73" s="29" t="s">
        <v>39</v>
      </c>
      <c r="H73" s="33"/>
      <c r="I73" s="30">
        <f>M73</f>
        <v>106667</v>
      </c>
      <c r="J73" s="30"/>
      <c r="K73" s="30"/>
      <c r="L73" s="25"/>
      <c r="M73" s="45">
        <v>106667</v>
      </c>
      <c r="N73" s="31"/>
    </row>
    <row r="74" spans="2:14" s="10" customFormat="1" ht="12.75">
      <c r="B74" s="85"/>
      <c r="C74" s="40"/>
      <c r="D74" s="32"/>
      <c r="E74" s="32"/>
      <c r="F74" s="21">
        <v>6059</v>
      </c>
      <c r="G74" s="29" t="s">
        <v>80</v>
      </c>
      <c r="H74" s="33"/>
      <c r="I74" s="30">
        <f>J74</f>
        <v>18823</v>
      </c>
      <c r="J74" s="30">
        <v>18823</v>
      </c>
      <c r="K74" s="30"/>
      <c r="L74" s="25"/>
      <c r="M74" s="30"/>
      <c r="N74" s="31"/>
    </row>
    <row r="75" spans="1:14" ht="12.75">
      <c r="A75" s="10"/>
      <c r="B75" s="85"/>
      <c r="C75" s="40"/>
      <c r="D75" s="21">
        <v>754</v>
      </c>
      <c r="E75" s="21"/>
      <c r="F75" s="21"/>
      <c r="G75" s="17" t="s">
        <v>81</v>
      </c>
      <c r="H75" s="24" t="e">
        <f>#REF!+#REF!</f>
        <v>#REF!</v>
      </c>
      <c r="I75" s="25">
        <f>SUM(J75:M75)</f>
        <v>100000</v>
      </c>
      <c r="J75" s="25">
        <f>J76+J78</f>
        <v>100000</v>
      </c>
      <c r="K75" s="25">
        <f>K76+K78</f>
        <v>0</v>
      </c>
      <c r="L75" s="25">
        <f>L76+L78</f>
        <v>0</v>
      </c>
      <c r="M75" s="25">
        <f>M76+M78</f>
        <v>0</v>
      </c>
      <c r="N75" s="59"/>
    </row>
    <row r="76" spans="2:14" s="10" customFormat="1" ht="12.75">
      <c r="B76" s="85"/>
      <c r="C76" s="40"/>
      <c r="D76" s="21"/>
      <c r="E76" s="21">
        <v>75405</v>
      </c>
      <c r="F76" s="21"/>
      <c r="G76" s="17" t="s">
        <v>82</v>
      </c>
      <c r="H76" s="24"/>
      <c r="I76" s="25">
        <f>SUM(J76:M76)</f>
        <v>50000</v>
      </c>
      <c r="J76" s="25">
        <f>J77</f>
        <v>50000</v>
      </c>
      <c r="K76" s="25">
        <f>K77</f>
        <v>0</v>
      </c>
      <c r="L76" s="25">
        <f>L77</f>
        <v>0</v>
      </c>
      <c r="M76" s="25">
        <f>M77</f>
        <v>0</v>
      </c>
      <c r="N76" s="31"/>
    </row>
    <row r="77" spans="2:14" s="10" customFormat="1" ht="12.75">
      <c r="B77" s="85"/>
      <c r="C77" s="40">
        <v>1</v>
      </c>
      <c r="D77" s="21"/>
      <c r="E77" s="16" t="s">
        <v>22</v>
      </c>
      <c r="F77" s="21">
        <v>6060</v>
      </c>
      <c r="G77" s="29" t="s">
        <v>83</v>
      </c>
      <c r="H77" s="24"/>
      <c r="I77" s="30">
        <f>SUM(J77:M77)</f>
        <v>50000</v>
      </c>
      <c r="J77" s="30">
        <v>50000</v>
      </c>
      <c r="K77" s="30">
        <v>0</v>
      </c>
      <c r="L77" s="30">
        <v>0</v>
      </c>
      <c r="M77" s="30">
        <v>0</v>
      </c>
      <c r="N77" s="31" t="s">
        <v>84</v>
      </c>
    </row>
    <row r="78" spans="1:14" ht="25.5">
      <c r="A78" s="10"/>
      <c r="B78" s="85"/>
      <c r="C78" s="40"/>
      <c r="D78" s="21"/>
      <c r="E78" s="21">
        <v>75411</v>
      </c>
      <c r="F78" s="21"/>
      <c r="G78" s="17" t="s">
        <v>85</v>
      </c>
      <c r="H78" s="24"/>
      <c r="I78" s="25">
        <f>SUM(J78:M78)</f>
        <v>50000</v>
      </c>
      <c r="J78" s="25">
        <f>J79</f>
        <v>50000</v>
      </c>
      <c r="K78" s="25">
        <f>-K79</f>
        <v>0</v>
      </c>
      <c r="L78" s="25">
        <f>L79</f>
        <v>0</v>
      </c>
      <c r="M78" s="25">
        <f>M79</f>
        <v>0</v>
      </c>
      <c r="N78" s="31"/>
    </row>
    <row r="79" spans="1:14" ht="12.75">
      <c r="A79" s="10"/>
      <c r="B79" s="85"/>
      <c r="C79" s="40">
        <v>1</v>
      </c>
      <c r="D79" s="21"/>
      <c r="E79" s="16" t="s">
        <v>22</v>
      </c>
      <c r="F79" s="21">
        <v>6060</v>
      </c>
      <c r="G79" s="29" t="s">
        <v>86</v>
      </c>
      <c r="H79" s="24"/>
      <c r="I79" s="30">
        <f>+SUM(J79:M79)</f>
        <v>50000</v>
      </c>
      <c r="J79" s="30">
        <v>50000</v>
      </c>
      <c r="K79" s="30"/>
      <c r="L79" s="30"/>
      <c r="M79" s="30">
        <v>0</v>
      </c>
      <c r="N79" s="31" t="s">
        <v>87</v>
      </c>
    </row>
    <row r="80" spans="1:14" ht="12.75">
      <c r="A80" s="10"/>
      <c r="B80" s="85"/>
      <c r="C80" s="40"/>
      <c r="D80" s="21">
        <v>801</v>
      </c>
      <c r="E80" s="21"/>
      <c r="F80" s="21"/>
      <c r="G80" s="17" t="s">
        <v>88</v>
      </c>
      <c r="H80" s="24" t="e">
        <f>#REF!+H87+H96</f>
        <v>#REF!</v>
      </c>
      <c r="I80" s="25">
        <f aca="true" t="shared" si="5" ref="I80:I98">SUM(J80:M80)</f>
        <v>6150500</v>
      </c>
      <c r="J80" s="25">
        <f>SUM(J81+J87+J93+J96+J98)</f>
        <v>1909343</v>
      </c>
      <c r="K80" s="25">
        <f>SUM(K81+K87+K93+K96+K98)</f>
        <v>3500000</v>
      </c>
      <c r="L80" s="25">
        <f>SUM(L81+L87+L93+L96+L98)</f>
        <v>741157</v>
      </c>
      <c r="M80" s="25">
        <f>SUM(M81+M87+M93+M96+M98)</f>
        <v>0</v>
      </c>
      <c r="N80" s="59"/>
    </row>
    <row r="81" spans="1:14" ht="12.75">
      <c r="A81" s="10"/>
      <c r="B81" s="85"/>
      <c r="C81" s="40"/>
      <c r="D81" s="21"/>
      <c r="E81" s="21">
        <v>80101</v>
      </c>
      <c r="F81" s="21"/>
      <c r="G81" s="17" t="s">
        <v>89</v>
      </c>
      <c r="H81" s="24"/>
      <c r="I81" s="25">
        <f t="shared" si="5"/>
        <v>654500</v>
      </c>
      <c r="J81" s="25">
        <f>SUM(J82:J86)</f>
        <v>654500</v>
      </c>
      <c r="K81" s="25">
        <f>SUM(K82:K86)</f>
        <v>0</v>
      </c>
      <c r="L81" s="25">
        <f>SUM(L82:L86)</f>
        <v>0</v>
      </c>
      <c r="M81" s="25">
        <f>SUM(M82:M86)</f>
        <v>0</v>
      </c>
      <c r="N81" s="31" t="s">
        <v>74</v>
      </c>
    </row>
    <row r="82" spans="2:14" s="10" customFormat="1" ht="25.5">
      <c r="B82" s="85"/>
      <c r="C82" s="40">
        <v>1</v>
      </c>
      <c r="D82" s="21"/>
      <c r="E82" s="16" t="s">
        <v>26</v>
      </c>
      <c r="F82" s="21">
        <v>6050</v>
      </c>
      <c r="G82" s="29" t="s">
        <v>90</v>
      </c>
      <c r="H82" s="24"/>
      <c r="I82" s="30">
        <f t="shared" si="5"/>
        <v>250000</v>
      </c>
      <c r="J82" s="30">
        <v>250000</v>
      </c>
      <c r="K82" s="30"/>
      <c r="L82" s="30"/>
      <c r="M82" s="30"/>
      <c r="N82" s="31" t="s">
        <v>91</v>
      </c>
    </row>
    <row r="83" spans="2:14" s="10" customFormat="1" ht="25.5">
      <c r="B83" s="85"/>
      <c r="C83" s="40">
        <v>2</v>
      </c>
      <c r="D83" s="21"/>
      <c r="E83" s="16" t="s">
        <v>26</v>
      </c>
      <c r="F83" s="21">
        <v>6050</v>
      </c>
      <c r="G83" s="29" t="s">
        <v>92</v>
      </c>
      <c r="H83" s="24"/>
      <c r="I83" s="30">
        <f t="shared" si="5"/>
        <v>44500</v>
      </c>
      <c r="J83" s="30">
        <v>44500</v>
      </c>
      <c r="K83" s="30"/>
      <c r="L83" s="30"/>
      <c r="M83" s="30"/>
      <c r="N83" s="31" t="s">
        <v>93</v>
      </c>
    </row>
    <row r="84" spans="2:14" s="10" customFormat="1" ht="25.5">
      <c r="B84" s="85"/>
      <c r="C84" s="40">
        <v>3</v>
      </c>
      <c r="D84" s="21"/>
      <c r="E84" s="16" t="s">
        <v>26</v>
      </c>
      <c r="F84" s="21">
        <v>6050</v>
      </c>
      <c r="G84" s="29" t="s">
        <v>94</v>
      </c>
      <c r="H84" s="24"/>
      <c r="I84" s="30">
        <f t="shared" si="5"/>
        <v>300000</v>
      </c>
      <c r="J84" s="30">
        <v>300000</v>
      </c>
      <c r="K84" s="30"/>
      <c r="L84" s="30"/>
      <c r="M84" s="30"/>
      <c r="N84" s="31" t="s">
        <v>95</v>
      </c>
    </row>
    <row r="85" spans="2:14" s="10" customFormat="1" ht="38.25">
      <c r="B85" s="85"/>
      <c r="C85" s="40">
        <v>4</v>
      </c>
      <c r="D85" s="21"/>
      <c r="E85" s="16" t="s">
        <v>26</v>
      </c>
      <c r="F85" s="21">
        <v>6050</v>
      </c>
      <c r="G85" s="29" t="s">
        <v>96</v>
      </c>
      <c r="H85" s="24"/>
      <c r="I85" s="30">
        <f t="shared" si="5"/>
        <v>40000</v>
      </c>
      <c r="J85" s="30">
        <v>40000</v>
      </c>
      <c r="K85" s="30"/>
      <c r="L85" s="30"/>
      <c r="M85" s="30"/>
      <c r="N85" s="31" t="s">
        <v>97</v>
      </c>
    </row>
    <row r="86" spans="2:14" s="10" customFormat="1" ht="38.25">
      <c r="B86" s="85"/>
      <c r="C86" s="40">
        <v>5</v>
      </c>
      <c r="D86" s="21"/>
      <c r="E86" s="16" t="s">
        <v>26</v>
      </c>
      <c r="F86" s="21">
        <v>6060</v>
      </c>
      <c r="G86" s="29" t="s">
        <v>98</v>
      </c>
      <c r="H86" s="24"/>
      <c r="I86" s="30">
        <f t="shared" si="5"/>
        <v>20000</v>
      </c>
      <c r="J86" s="30">
        <v>20000</v>
      </c>
      <c r="K86" s="30"/>
      <c r="L86" s="30"/>
      <c r="M86" s="30"/>
      <c r="N86" s="31" t="s">
        <v>99</v>
      </c>
    </row>
    <row r="87" spans="1:14" ht="12.75">
      <c r="A87" s="10"/>
      <c r="B87" s="85"/>
      <c r="C87" s="40"/>
      <c r="D87" s="21"/>
      <c r="E87" s="21">
        <v>80104</v>
      </c>
      <c r="F87" s="21"/>
      <c r="G87" s="17" t="s">
        <v>100</v>
      </c>
      <c r="H87" s="24" t="e">
        <f>SUM(#REF!)</f>
        <v>#REF!</v>
      </c>
      <c r="I87" s="25">
        <f t="shared" si="5"/>
        <v>58000</v>
      </c>
      <c r="J87" s="25">
        <f>SUM(J88:J92)</f>
        <v>58000</v>
      </c>
      <c r="K87" s="25">
        <f>SUM(K88:K92)</f>
        <v>0</v>
      </c>
      <c r="L87" s="25">
        <f>SUM(L88:L92)</f>
        <v>0</v>
      </c>
      <c r="M87" s="25">
        <f>SUM(M88:M92)</f>
        <v>0</v>
      </c>
      <c r="N87" s="31"/>
    </row>
    <row r="88" spans="2:14" s="10" customFormat="1" ht="25.5">
      <c r="B88" s="85"/>
      <c r="C88" s="40">
        <v>1</v>
      </c>
      <c r="D88" s="21"/>
      <c r="E88" s="16" t="s">
        <v>26</v>
      </c>
      <c r="F88" s="21">
        <v>6050</v>
      </c>
      <c r="G88" s="29" t="s">
        <v>101</v>
      </c>
      <c r="H88" s="24"/>
      <c r="I88" s="30">
        <f t="shared" si="5"/>
        <v>10000</v>
      </c>
      <c r="J88" s="30">
        <v>10000</v>
      </c>
      <c r="K88" s="30"/>
      <c r="L88" s="34"/>
      <c r="M88" s="30"/>
      <c r="N88" s="31" t="s">
        <v>102</v>
      </c>
    </row>
    <row r="89" spans="2:14" s="10" customFormat="1" ht="22.5">
      <c r="B89" s="85"/>
      <c r="C89" s="40">
        <v>2</v>
      </c>
      <c r="D89" s="21"/>
      <c r="E89" s="16" t="s">
        <v>26</v>
      </c>
      <c r="F89" s="21">
        <v>6060</v>
      </c>
      <c r="G89" s="29" t="s">
        <v>103</v>
      </c>
      <c r="H89" s="24"/>
      <c r="I89" s="30">
        <f t="shared" si="5"/>
        <v>7000</v>
      </c>
      <c r="J89" s="30">
        <v>7000</v>
      </c>
      <c r="K89" s="30"/>
      <c r="L89" s="34"/>
      <c r="M89" s="30"/>
      <c r="N89" s="31" t="s">
        <v>104</v>
      </c>
    </row>
    <row r="90" spans="2:14" s="10" customFormat="1" ht="22.5">
      <c r="B90" s="85"/>
      <c r="C90" s="40">
        <v>3</v>
      </c>
      <c r="D90" s="21"/>
      <c r="E90" s="16" t="s">
        <v>26</v>
      </c>
      <c r="F90" s="21">
        <v>6060</v>
      </c>
      <c r="G90" s="29" t="s">
        <v>105</v>
      </c>
      <c r="H90" s="24"/>
      <c r="I90" s="30">
        <f t="shared" si="5"/>
        <v>18000</v>
      </c>
      <c r="J90" s="30">
        <v>18000</v>
      </c>
      <c r="K90" s="30"/>
      <c r="L90" s="34"/>
      <c r="M90" s="30"/>
      <c r="N90" s="31" t="s">
        <v>106</v>
      </c>
    </row>
    <row r="91" spans="2:14" s="10" customFormat="1" ht="22.5">
      <c r="B91" s="85"/>
      <c r="C91" s="40">
        <v>4</v>
      </c>
      <c r="D91" s="21"/>
      <c r="E91" s="16" t="s">
        <v>26</v>
      </c>
      <c r="F91" s="21">
        <v>6060</v>
      </c>
      <c r="G91" s="29" t="s">
        <v>107</v>
      </c>
      <c r="H91" s="24"/>
      <c r="I91" s="30">
        <f t="shared" si="5"/>
        <v>5000</v>
      </c>
      <c r="J91" s="30">
        <v>5000</v>
      </c>
      <c r="K91" s="30"/>
      <c r="L91" s="34"/>
      <c r="M91" s="30"/>
      <c r="N91" s="31" t="s">
        <v>102</v>
      </c>
    </row>
    <row r="92" spans="2:14" s="10" customFormat="1" ht="22.5">
      <c r="B92" s="85"/>
      <c r="C92" s="40">
        <v>5</v>
      </c>
      <c r="D92" s="21"/>
      <c r="E92" s="16" t="s">
        <v>26</v>
      </c>
      <c r="F92" s="21">
        <v>6060</v>
      </c>
      <c r="G92" s="29" t="s">
        <v>108</v>
      </c>
      <c r="H92" s="24"/>
      <c r="I92" s="30">
        <f t="shared" si="5"/>
        <v>18000</v>
      </c>
      <c r="J92" s="30">
        <v>18000</v>
      </c>
      <c r="K92" s="30"/>
      <c r="L92" s="34"/>
      <c r="M92" s="30"/>
      <c r="N92" s="31" t="s">
        <v>102</v>
      </c>
    </row>
    <row r="93" spans="2:14" s="10" customFormat="1" ht="12.75">
      <c r="B93" s="85"/>
      <c r="C93" s="40"/>
      <c r="D93" s="21"/>
      <c r="E93" s="16">
        <v>80110</v>
      </c>
      <c r="F93" s="21"/>
      <c r="G93" s="17" t="s">
        <v>109</v>
      </c>
      <c r="H93" s="24"/>
      <c r="I93" s="25">
        <f t="shared" si="5"/>
        <v>47000</v>
      </c>
      <c r="J93" s="25">
        <f>SUM(J94:J95)</f>
        <v>47000</v>
      </c>
      <c r="K93" s="25">
        <f>SUM(K94:K95)</f>
        <v>0</v>
      </c>
      <c r="L93" s="52">
        <f>SUM(L94:L95)</f>
        <v>0</v>
      </c>
      <c r="M93" s="25">
        <f>SUM(M94:M95)</f>
        <v>0</v>
      </c>
      <c r="N93" s="31"/>
    </row>
    <row r="94" spans="2:14" s="10" customFormat="1" ht="22.5">
      <c r="B94" s="85"/>
      <c r="C94" s="40">
        <v>1</v>
      </c>
      <c r="D94" s="21"/>
      <c r="E94" s="16" t="s">
        <v>26</v>
      </c>
      <c r="F94" s="21">
        <v>6050</v>
      </c>
      <c r="G94" s="29" t="s">
        <v>110</v>
      </c>
      <c r="H94" s="24"/>
      <c r="I94" s="30">
        <f t="shared" si="5"/>
        <v>40000</v>
      </c>
      <c r="J94" s="30">
        <v>40000</v>
      </c>
      <c r="K94" s="30"/>
      <c r="L94" s="34"/>
      <c r="M94" s="30"/>
      <c r="N94" s="31" t="s">
        <v>111</v>
      </c>
    </row>
    <row r="95" spans="2:14" s="10" customFormat="1" ht="25.5">
      <c r="B95" s="85"/>
      <c r="C95" s="40">
        <v>2</v>
      </c>
      <c r="D95" s="21"/>
      <c r="E95" s="16" t="s">
        <v>26</v>
      </c>
      <c r="F95" s="21">
        <v>6060</v>
      </c>
      <c r="G95" s="29" t="s">
        <v>112</v>
      </c>
      <c r="H95" s="24"/>
      <c r="I95" s="30">
        <f t="shared" si="5"/>
        <v>7000</v>
      </c>
      <c r="J95" s="30">
        <v>7000</v>
      </c>
      <c r="K95" s="30"/>
      <c r="L95" s="34"/>
      <c r="M95" s="30"/>
      <c r="N95" s="31" t="s">
        <v>113</v>
      </c>
    </row>
    <row r="96" spans="1:15" ht="12.75">
      <c r="A96" s="10"/>
      <c r="B96" s="86">
        <v>43</v>
      </c>
      <c r="C96" s="40"/>
      <c r="D96" s="32"/>
      <c r="E96" s="21">
        <v>80120</v>
      </c>
      <c r="F96" s="21"/>
      <c r="G96" s="17" t="s">
        <v>114</v>
      </c>
      <c r="H96" s="24">
        <v>200000</v>
      </c>
      <c r="I96" s="25">
        <f t="shared" si="5"/>
        <v>5241000</v>
      </c>
      <c r="J96" s="25">
        <f>SUM(J97:J97)</f>
        <v>999843</v>
      </c>
      <c r="K96" s="25">
        <f>K97</f>
        <v>3500000</v>
      </c>
      <c r="L96" s="25">
        <f>L97</f>
        <v>741157</v>
      </c>
      <c r="M96" s="25">
        <f>M97</f>
        <v>0</v>
      </c>
      <c r="N96" s="31"/>
      <c r="O96" s="60"/>
    </row>
    <row r="97" spans="1:14" s="62" customFormat="1" ht="24">
      <c r="A97" s="10"/>
      <c r="B97" s="86"/>
      <c r="C97" s="40">
        <v>1</v>
      </c>
      <c r="D97" s="32"/>
      <c r="E97" s="16" t="s">
        <v>26</v>
      </c>
      <c r="F97" s="21">
        <v>6050</v>
      </c>
      <c r="G97" s="61" t="s">
        <v>115</v>
      </c>
      <c r="H97" s="33"/>
      <c r="I97" s="30">
        <f t="shared" si="5"/>
        <v>5241000</v>
      </c>
      <c r="J97" s="45">
        <v>999843</v>
      </c>
      <c r="K97" s="30">
        <v>3500000</v>
      </c>
      <c r="L97" s="34">
        <v>741157</v>
      </c>
      <c r="M97" s="30"/>
      <c r="N97" s="31" t="s">
        <v>32</v>
      </c>
    </row>
    <row r="98" spans="2:14" s="10" customFormat="1" ht="12.75">
      <c r="B98" s="86"/>
      <c r="C98" s="40"/>
      <c r="D98" s="21"/>
      <c r="E98" s="21">
        <v>80130</v>
      </c>
      <c r="F98" s="21"/>
      <c r="G98" s="63" t="s">
        <v>116</v>
      </c>
      <c r="H98" s="24" t="e">
        <f>SUM(#REF!)</f>
        <v>#REF!</v>
      </c>
      <c r="I98" s="25">
        <f t="shared" si="5"/>
        <v>150000</v>
      </c>
      <c r="J98" s="25">
        <f>SUM(J99:J99)</f>
        <v>150000</v>
      </c>
      <c r="K98" s="25">
        <f>SUM(K99:K99)</f>
        <v>0</v>
      </c>
      <c r="L98" s="25">
        <f>SUM(L99:L99)</f>
        <v>0</v>
      </c>
      <c r="M98" s="25">
        <f>SUM(M99:M99)</f>
        <v>0</v>
      </c>
      <c r="N98" s="31"/>
    </row>
    <row r="99" spans="2:14" s="10" customFormat="1" ht="25.5">
      <c r="B99" s="86"/>
      <c r="C99" s="40">
        <v>1</v>
      </c>
      <c r="D99" s="21"/>
      <c r="E99" s="16" t="s">
        <v>26</v>
      </c>
      <c r="F99" s="21">
        <v>6050</v>
      </c>
      <c r="G99" s="29" t="s">
        <v>117</v>
      </c>
      <c r="H99" s="24"/>
      <c r="I99" s="30">
        <v>150000</v>
      </c>
      <c r="J99" s="30">
        <v>150000</v>
      </c>
      <c r="K99" s="30"/>
      <c r="L99" s="34"/>
      <c r="M99" s="30"/>
      <c r="N99" s="31" t="s">
        <v>118</v>
      </c>
    </row>
    <row r="100" spans="1:14" s="62" customFormat="1" ht="12.75">
      <c r="A100" s="10"/>
      <c r="B100" s="86"/>
      <c r="C100" s="40"/>
      <c r="D100" s="21">
        <v>851</v>
      </c>
      <c r="E100" s="16"/>
      <c r="F100" s="21"/>
      <c r="G100" s="17" t="s">
        <v>119</v>
      </c>
      <c r="H100" s="24"/>
      <c r="I100" s="25">
        <f>SUM(J100:M100)</f>
        <v>2500000</v>
      </c>
      <c r="J100" s="25">
        <f aca="true" t="shared" si="6" ref="J100:M101">J101</f>
        <v>2500000</v>
      </c>
      <c r="K100" s="25">
        <f t="shared" si="6"/>
        <v>0</v>
      </c>
      <c r="L100" s="52">
        <f t="shared" si="6"/>
        <v>0</v>
      </c>
      <c r="M100" s="25">
        <f t="shared" si="6"/>
        <v>0</v>
      </c>
      <c r="N100" s="31"/>
    </row>
    <row r="101" spans="1:14" s="62" customFormat="1" ht="25.5">
      <c r="A101" s="10"/>
      <c r="B101" s="86"/>
      <c r="C101" s="40"/>
      <c r="D101" s="32"/>
      <c r="E101" s="16">
        <v>85117</v>
      </c>
      <c r="F101" s="21"/>
      <c r="G101" s="17" t="s">
        <v>120</v>
      </c>
      <c r="H101" s="24"/>
      <c r="I101" s="30">
        <f>SUM(J101:M101)</f>
        <v>2500000</v>
      </c>
      <c r="J101" s="30">
        <f t="shared" si="6"/>
        <v>2500000</v>
      </c>
      <c r="K101" s="30">
        <f t="shared" si="6"/>
        <v>0</v>
      </c>
      <c r="L101" s="52">
        <f t="shared" si="6"/>
        <v>0</v>
      </c>
      <c r="M101" s="30">
        <f t="shared" si="6"/>
        <v>0</v>
      </c>
      <c r="N101" s="31"/>
    </row>
    <row r="102" spans="1:14" s="62" customFormat="1" ht="22.5">
      <c r="A102" s="10"/>
      <c r="B102" s="86"/>
      <c r="C102" s="40">
        <v>1</v>
      </c>
      <c r="D102" s="32"/>
      <c r="E102" s="16" t="s">
        <v>26</v>
      </c>
      <c r="F102" s="21">
        <v>6050</v>
      </c>
      <c r="G102" s="29" t="s">
        <v>121</v>
      </c>
      <c r="H102" s="24"/>
      <c r="I102" s="30">
        <f>SUM(J102:M102)</f>
        <v>2500000</v>
      </c>
      <c r="J102" s="30">
        <v>2500000</v>
      </c>
      <c r="K102" s="30"/>
      <c r="L102" s="52"/>
      <c r="M102" s="30"/>
      <c r="N102" s="31" t="s">
        <v>46</v>
      </c>
    </row>
    <row r="103" spans="1:14" s="62" customFormat="1" ht="12.75">
      <c r="A103" s="10"/>
      <c r="B103" s="86"/>
      <c r="C103" s="40"/>
      <c r="D103" s="21">
        <v>854</v>
      </c>
      <c r="E103" s="22"/>
      <c r="F103" s="21"/>
      <c r="G103" s="17" t="s">
        <v>122</v>
      </c>
      <c r="H103" s="24"/>
      <c r="I103" s="25">
        <f>SUM(J104:M104)</f>
        <v>450000</v>
      </c>
      <c r="J103" s="25">
        <f>J104</f>
        <v>450000</v>
      </c>
      <c r="K103" s="25">
        <f>K104</f>
        <v>0</v>
      </c>
      <c r="L103" s="52">
        <f>L104</f>
        <v>0</v>
      </c>
      <c r="M103" s="25">
        <f>M104</f>
        <v>0</v>
      </c>
      <c r="N103" s="59"/>
    </row>
    <row r="104" spans="1:14" s="62" customFormat="1" ht="12.75">
      <c r="A104" s="10"/>
      <c r="B104" s="86"/>
      <c r="C104" s="40"/>
      <c r="D104" s="21"/>
      <c r="E104" s="22">
        <v>85410</v>
      </c>
      <c r="F104" s="21"/>
      <c r="G104" s="17" t="s">
        <v>123</v>
      </c>
      <c r="H104" s="24"/>
      <c r="I104" s="25">
        <f aca="true" t="shared" si="7" ref="I104:I113">SUM(J104:M104)</f>
        <v>450000</v>
      </c>
      <c r="J104" s="25">
        <f>SUM(J105:J105)</f>
        <v>450000</v>
      </c>
      <c r="K104" s="25">
        <f>SUM(K105:K105)</f>
        <v>0</v>
      </c>
      <c r="L104" s="25">
        <f>SUM(L105:L105)</f>
        <v>0</v>
      </c>
      <c r="M104" s="25">
        <f>SUM(M105:M105)</f>
        <v>0</v>
      </c>
      <c r="N104" s="31"/>
    </row>
    <row r="105" spans="2:14" s="10" customFormat="1" ht="25.5">
      <c r="B105" s="86"/>
      <c r="C105" s="40">
        <v>1</v>
      </c>
      <c r="D105" s="32"/>
      <c r="E105" s="16" t="s">
        <v>26</v>
      </c>
      <c r="F105" s="21"/>
      <c r="G105" s="43" t="s">
        <v>124</v>
      </c>
      <c r="H105" s="33"/>
      <c r="I105" s="30">
        <f t="shared" si="7"/>
        <v>450000</v>
      </c>
      <c r="J105" s="30">
        <v>450000</v>
      </c>
      <c r="K105" s="30"/>
      <c r="L105" s="52"/>
      <c r="M105" s="25"/>
      <c r="N105" s="31" t="s">
        <v>91</v>
      </c>
    </row>
    <row r="106" spans="1:14" ht="12.75">
      <c r="A106" s="10"/>
      <c r="B106" s="86"/>
      <c r="C106" s="40"/>
      <c r="D106" s="21">
        <v>900</v>
      </c>
      <c r="E106" s="21"/>
      <c r="F106" s="21"/>
      <c r="G106" s="17" t="s">
        <v>125</v>
      </c>
      <c r="H106" s="24" t="e">
        <f>#REF!+H107</f>
        <v>#REF!</v>
      </c>
      <c r="I106" s="25">
        <f t="shared" si="7"/>
        <v>300000</v>
      </c>
      <c r="J106" s="25">
        <f>J107+J109</f>
        <v>300000</v>
      </c>
      <c r="K106" s="25">
        <f>K107+K109</f>
        <v>0</v>
      </c>
      <c r="L106" s="25">
        <f>L107+L109</f>
        <v>0</v>
      </c>
      <c r="M106" s="25">
        <f>M107+M109</f>
        <v>0</v>
      </c>
      <c r="N106" s="59"/>
    </row>
    <row r="107" spans="1:14" ht="12.75">
      <c r="A107" s="10"/>
      <c r="B107" s="86"/>
      <c r="C107" s="40"/>
      <c r="D107" s="21"/>
      <c r="E107" s="21">
        <v>90015</v>
      </c>
      <c r="F107" s="21"/>
      <c r="G107" s="17" t="s">
        <v>126</v>
      </c>
      <c r="H107" s="24">
        <f>SUM(H108)</f>
        <v>1110000</v>
      </c>
      <c r="I107" s="25">
        <f t="shared" si="7"/>
        <v>200000</v>
      </c>
      <c r="J107" s="25">
        <f>J108</f>
        <v>200000</v>
      </c>
      <c r="K107" s="25">
        <f>K108</f>
        <v>0</v>
      </c>
      <c r="L107" s="25">
        <f>L108</f>
        <v>0</v>
      </c>
      <c r="M107" s="25">
        <f>M108</f>
        <v>0</v>
      </c>
      <c r="N107" s="31"/>
    </row>
    <row r="108" spans="1:14" ht="38.25">
      <c r="A108" s="10"/>
      <c r="B108" s="86"/>
      <c r="C108" s="40">
        <v>1</v>
      </c>
      <c r="D108" s="32"/>
      <c r="E108" s="16" t="s">
        <v>26</v>
      </c>
      <c r="F108" s="21">
        <v>6050</v>
      </c>
      <c r="G108" s="29" t="s">
        <v>127</v>
      </c>
      <c r="H108" s="33">
        <v>1110000</v>
      </c>
      <c r="I108" s="30">
        <f t="shared" si="7"/>
        <v>200000</v>
      </c>
      <c r="J108" s="30">
        <v>200000</v>
      </c>
      <c r="K108" s="30">
        <v>0</v>
      </c>
      <c r="L108" s="34">
        <v>0</v>
      </c>
      <c r="M108" s="30">
        <v>0</v>
      </c>
      <c r="N108" s="31" t="s">
        <v>91</v>
      </c>
    </row>
    <row r="109" spans="1:14" ht="12.75">
      <c r="A109" s="10"/>
      <c r="B109" s="86"/>
      <c r="C109" s="40"/>
      <c r="D109" s="32"/>
      <c r="E109" s="21">
        <v>90095</v>
      </c>
      <c r="F109" s="21"/>
      <c r="G109" s="17" t="s">
        <v>69</v>
      </c>
      <c r="H109" s="33"/>
      <c r="I109" s="25">
        <f t="shared" si="7"/>
        <v>100000</v>
      </c>
      <c r="J109" s="25">
        <f>SUM(J110:J110)</f>
        <v>100000</v>
      </c>
      <c r="K109" s="25">
        <f>SUM(K110:K110)</f>
        <v>0</v>
      </c>
      <c r="L109" s="25">
        <f>SUM(L110:L110)</f>
        <v>0</v>
      </c>
      <c r="M109" s="25">
        <f>SUM(M110:M110)</f>
        <v>0</v>
      </c>
      <c r="N109" s="31"/>
    </row>
    <row r="110" spans="1:14" ht="22.5">
      <c r="A110" s="10"/>
      <c r="B110" s="86"/>
      <c r="C110" s="40">
        <v>1</v>
      </c>
      <c r="D110" s="32"/>
      <c r="E110" s="16" t="s">
        <v>22</v>
      </c>
      <c r="F110" s="21">
        <v>6050</v>
      </c>
      <c r="G110" s="29" t="s">
        <v>128</v>
      </c>
      <c r="H110" s="33"/>
      <c r="I110" s="30">
        <f t="shared" si="7"/>
        <v>100000</v>
      </c>
      <c r="J110" s="30">
        <v>100000</v>
      </c>
      <c r="K110" s="30"/>
      <c r="L110" s="34"/>
      <c r="M110" s="30"/>
      <c r="N110" s="31" t="s">
        <v>129</v>
      </c>
    </row>
    <row r="111" spans="1:14" ht="12.75">
      <c r="A111" s="10"/>
      <c r="B111" s="86"/>
      <c r="C111" s="40"/>
      <c r="D111" s="21">
        <v>921</v>
      </c>
      <c r="E111" s="16"/>
      <c r="F111" s="21"/>
      <c r="G111" s="17" t="s">
        <v>130</v>
      </c>
      <c r="H111" s="24"/>
      <c r="I111" s="25">
        <f t="shared" si="7"/>
        <v>100000</v>
      </c>
      <c r="J111" s="25">
        <f>J112</f>
        <v>100000</v>
      </c>
      <c r="K111" s="25"/>
      <c r="L111" s="52"/>
      <c r="M111" s="25"/>
      <c r="N111" s="31"/>
    </row>
    <row r="112" spans="1:14" ht="12.75">
      <c r="A112" s="64"/>
      <c r="B112" s="86"/>
      <c r="C112" s="40"/>
      <c r="D112" s="58"/>
      <c r="E112" s="16">
        <v>92118</v>
      </c>
      <c r="F112" s="21"/>
      <c r="G112" s="17" t="s">
        <v>131</v>
      </c>
      <c r="H112" s="24"/>
      <c r="I112" s="25">
        <f t="shared" si="7"/>
        <v>100000</v>
      </c>
      <c r="J112" s="25">
        <f>J113</f>
        <v>100000</v>
      </c>
      <c r="K112" s="30"/>
      <c r="L112" s="34"/>
      <c r="M112" s="30"/>
      <c r="N112" s="31"/>
    </row>
    <row r="113" spans="1:14" ht="38.25">
      <c r="A113" s="64"/>
      <c r="B113" s="86"/>
      <c r="C113" s="40">
        <v>1</v>
      </c>
      <c r="D113" s="21"/>
      <c r="E113" s="16" t="s">
        <v>26</v>
      </c>
      <c r="F113" s="21">
        <v>6220</v>
      </c>
      <c r="G113" s="29" t="s">
        <v>132</v>
      </c>
      <c r="H113" s="33"/>
      <c r="I113" s="30">
        <f t="shared" si="7"/>
        <v>100000</v>
      </c>
      <c r="J113" s="30">
        <v>100000</v>
      </c>
      <c r="K113" s="30"/>
      <c r="L113" s="34"/>
      <c r="M113" s="30"/>
      <c r="N113" s="31" t="s">
        <v>133</v>
      </c>
    </row>
    <row r="114" spans="1:14" ht="12.75">
      <c r="A114" s="64"/>
      <c r="B114" s="86"/>
      <c r="C114" s="40"/>
      <c r="D114" s="21">
        <v>926</v>
      </c>
      <c r="E114" s="21"/>
      <c r="F114" s="21"/>
      <c r="G114" s="17" t="s">
        <v>134</v>
      </c>
      <c r="H114" s="24"/>
      <c r="I114" s="65">
        <f>SUM(J114+K114+L114+M114)</f>
        <v>60000</v>
      </c>
      <c r="J114" s="65">
        <f aca="true" t="shared" si="8" ref="J114:M115">J115</f>
        <v>60000</v>
      </c>
      <c r="K114" s="65">
        <f t="shared" si="8"/>
        <v>0</v>
      </c>
      <c r="L114" s="65">
        <f t="shared" si="8"/>
        <v>0</v>
      </c>
      <c r="M114" s="65">
        <f t="shared" si="8"/>
        <v>0</v>
      </c>
      <c r="N114" s="66"/>
    </row>
    <row r="115" spans="1:14" ht="12.75">
      <c r="A115" s="64"/>
      <c r="B115" s="86"/>
      <c r="C115" s="40"/>
      <c r="D115" s="21"/>
      <c r="E115" s="21">
        <v>92695</v>
      </c>
      <c r="F115" s="21"/>
      <c r="G115" s="17" t="s">
        <v>69</v>
      </c>
      <c r="H115" s="24"/>
      <c r="I115" s="65">
        <f>SUM(J115:M115)</f>
        <v>60000</v>
      </c>
      <c r="J115" s="65">
        <f t="shared" si="8"/>
        <v>60000</v>
      </c>
      <c r="K115" s="65">
        <f t="shared" si="8"/>
        <v>0</v>
      </c>
      <c r="L115" s="67">
        <f t="shared" si="8"/>
        <v>0</v>
      </c>
      <c r="M115" s="65">
        <f t="shared" si="8"/>
        <v>0</v>
      </c>
      <c r="N115" s="68"/>
    </row>
    <row r="116" spans="1:14" ht="25.5">
      <c r="A116" s="64"/>
      <c r="B116" s="86"/>
      <c r="C116" s="40">
        <v>1</v>
      </c>
      <c r="D116" s="21"/>
      <c r="E116" s="21" t="s">
        <v>26</v>
      </c>
      <c r="F116" s="21">
        <v>6050</v>
      </c>
      <c r="G116" s="29" t="s">
        <v>135</v>
      </c>
      <c r="H116" s="33"/>
      <c r="I116" s="30">
        <f>J116</f>
        <v>60000</v>
      </c>
      <c r="J116" s="30">
        <v>60000</v>
      </c>
      <c r="K116" s="65"/>
      <c r="L116" s="67"/>
      <c r="M116" s="65"/>
      <c r="N116" s="68" t="s">
        <v>91</v>
      </c>
    </row>
    <row r="117" spans="1:14" ht="15">
      <c r="A117" s="10"/>
      <c r="B117" s="86"/>
      <c r="C117" s="15"/>
      <c r="D117" s="15"/>
      <c r="E117" s="15"/>
      <c r="F117" s="15"/>
      <c r="G117" s="15" t="s">
        <v>136</v>
      </c>
      <c r="H117" s="69" t="e">
        <f>H16+#REF!+#REF!+#REF!+H75+H80+H106+#REF!+#REF!</f>
        <v>#REF!</v>
      </c>
      <c r="I117" s="25">
        <f>I16+I47+I53+I61+I64+I69+I75+I80+I100+I103+I106+I112+I114</f>
        <v>73130849</v>
      </c>
      <c r="J117" s="25">
        <f>SUM(J114+J112+J106+J103+J100+J80+J75+J61+J64+J69+J53+J47+J16)</f>
        <v>22539176</v>
      </c>
      <c r="K117" s="25">
        <f>SUM(K114+K112+K106+K103+K100+K80+K75+K61+K64+K69+K53+K47+K16)</f>
        <v>17524018</v>
      </c>
      <c r="L117" s="25">
        <f>L16+L47+L53+L61+L64+L69+L75+L80+L100+L103+L106+L111+L114</f>
        <v>741157</v>
      </c>
      <c r="M117" s="25">
        <f>SUM(M114+M112+M106+M103+M100+M80+M75+M61+M64+M69+M53+M47+M16)</f>
        <v>32326498</v>
      </c>
      <c r="N117" s="70"/>
    </row>
    <row r="118" spans="2:14" ht="12.75">
      <c r="B118" s="86"/>
      <c r="C118" s="71"/>
      <c r="D118" s="72"/>
      <c r="E118" s="72"/>
      <c r="F118" s="73"/>
      <c r="G118" s="73"/>
      <c r="H118" s="73"/>
      <c r="I118" s="71"/>
      <c r="J118" s="71"/>
      <c r="K118" s="71"/>
      <c r="L118" s="71"/>
      <c r="M118" s="71"/>
      <c r="N118" s="3"/>
    </row>
    <row r="119" spans="2:14" ht="12.75">
      <c r="B119" s="86"/>
      <c r="C119" s="74"/>
      <c r="G119" s="3"/>
      <c r="N119" s="3"/>
    </row>
    <row r="120" spans="2:14" ht="12.75">
      <c r="B120" s="86"/>
      <c r="C120" s="72"/>
      <c r="G120" s="3"/>
      <c r="N120" s="3"/>
    </row>
    <row r="121" spans="2:14" ht="12.75">
      <c r="B121" s="86"/>
      <c r="C121" s="75"/>
      <c r="D121" s="62"/>
      <c r="E121" s="62"/>
      <c r="F121" s="62"/>
      <c r="G121" s="76"/>
      <c r="N121" s="3"/>
    </row>
    <row r="122" spans="2:14" ht="12.75">
      <c r="B122" s="86"/>
      <c r="G122" s="3"/>
      <c r="L122" s="77"/>
      <c r="M122" s="78" t="s">
        <v>137</v>
      </c>
      <c r="N122" s="3"/>
    </row>
    <row r="123" spans="2:14" ht="12.75">
      <c r="B123" s="86"/>
      <c r="G123" s="3"/>
      <c r="L123" s="77"/>
      <c r="M123" s="78" t="s">
        <v>138</v>
      </c>
      <c r="N123" s="3"/>
    </row>
    <row r="124" spans="2:14" ht="12.75">
      <c r="B124" s="86"/>
      <c r="G124" s="3"/>
      <c r="L124" s="77"/>
      <c r="M124" s="78"/>
      <c r="N124" s="3"/>
    </row>
    <row r="125" spans="2:14" ht="12.75">
      <c r="B125" s="86"/>
      <c r="G125" s="3"/>
      <c r="L125" s="77"/>
      <c r="M125" s="78" t="s">
        <v>139</v>
      </c>
      <c r="N125" s="3"/>
    </row>
    <row r="126" ht="12.75">
      <c r="B126" s="87"/>
    </row>
    <row r="127" ht="12.75">
      <c r="B127" s="87"/>
    </row>
    <row r="128" ht="12.75">
      <c r="B128" s="87"/>
    </row>
    <row r="129" ht="12.75">
      <c r="B129" s="87"/>
    </row>
    <row r="130" ht="12.75">
      <c r="B130" s="87"/>
    </row>
    <row r="131" ht="12.75">
      <c r="B131" s="87"/>
    </row>
    <row r="132" ht="12.75">
      <c r="B132" s="87"/>
    </row>
    <row r="133" ht="12.75">
      <c r="B133" s="87"/>
    </row>
    <row r="134" ht="12.75">
      <c r="B134" s="87"/>
    </row>
  </sheetData>
  <sheetProtection selectLockedCells="1" selectUnlockedCells="1"/>
  <mergeCells count="19">
    <mergeCell ref="B35:B65"/>
    <mergeCell ref="B66:B95"/>
    <mergeCell ref="B96:B134"/>
    <mergeCell ref="I11:I14"/>
    <mergeCell ref="J11:M11"/>
    <mergeCell ref="J12:J14"/>
    <mergeCell ref="K12:K14"/>
    <mergeCell ref="L12:L14"/>
    <mergeCell ref="M12:M14"/>
    <mergeCell ref="B1:B34"/>
    <mergeCell ref="C8:N8"/>
    <mergeCell ref="C10:C14"/>
    <mergeCell ref="D10:D14"/>
    <mergeCell ref="E10:E14"/>
    <mergeCell ref="F10:F14"/>
    <mergeCell ref="G10:G14"/>
    <mergeCell ref="H10:H14"/>
    <mergeCell ref="I10:M10"/>
    <mergeCell ref="N10:N14"/>
  </mergeCells>
  <printOptions/>
  <pageMargins left="0.19652777777777777" right="0.19652777777777777" top="0.6694444444444444" bottom="0.31527777777777777" header="0.5118055555555555" footer="0.5118055555555555"/>
  <pageSetup horizontalDpi="300" verticalDpi="300" orientation="landscape" paperSize="9" scale="85" r:id="rId1"/>
  <rowBreaks count="3" manualBreakCount="3">
    <brk id="34" max="255" man="1"/>
    <brk id="65" max="255" man="1"/>
    <brk id="9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2013-11-14T07:56:52Z</cp:lastPrinted>
  <dcterms:modified xsi:type="dcterms:W3CDTF">2013-11-15T07:16:08Z</dcterms:modified>
  <cp:category/>
  <cp:version/>
  <cp:contentType/>
  <cp:contentStatus/>
</cp:coreProperties>
</file>