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wyd_niewygas" sheetId="1" r:id="rId1"/>
  </sheets>
  <definedNames>
    <definedName name="_xlnm.Print_Area" localSheetId="0">'wyd_niewygas'!$A$6:$G$108</definedName>
  </definedNames>
  <calcPr fullCalcOnLoad="1"/>
</workbook>
</file>

<file path=xl/sharedStrings.xml><?xml version="1.0" encoding="utf-8"?>
<sst xmlns="http://schemas.openxmlformats.org/spreadsheetml/2006/main" count="104" uniqueCount="103">
  <si>
    <t>Załącznik Nr 7
do Zarządzenia Nr 176/13
Prezydenta Miasta Łomża
z dnia 16 sierpnia 2013 r.</t>
  </si>
  <si>
    <t>Informacja  finansowa z wykonania planu rzeczowo-finansowego wydatków niewygasłych z roku  2012 w\g stanu na 30.06.2013 r.</t>
  </si>
  <si>
    <t>Lp.</t>
  </si>
  <si>
    <t>Nazwa zadania  inwestycyjnego</t>
  </si>
  <si>
    <t>Paragraf</t>
  </si>
  <si>
    <t>Plan
Na 2013 r.</t>
  </si>
  <si>
    <t>Poniesione wydatki w okresie od 01.01.2013 30.06.2013</t>
  </si>
  <si>
    <t>Wyk % na 30.06.2013 r.</t>
  </si>
  <si>
    <t>Zwrot środków
na dochody</t>
  </si>
  <si>
    <t>WYDATKI INWESTYCYJNE</t>
  </si>
  <si>
    <t>Dział 600</t>
  </si>
  <si>
    <t>Rozdział  60003</t>
  </si>
  <si>
    <t>Targowisko miejskie Budowa hali targowej,wiaty targowiska miejskiego oraz infrastruktury z nimi związanej</t>
  </si>
  <si>
    <t>Rozdział  60015</t>
  </si>
  <si>
    <t>Inwestycje zgłaszane do funduszy Unii Europejskiej i innych funduszy (wykupy, dokumentacja)</t>
  </si>
  <si>
    <t>- opracowanie dokumentacji technicznej na przebudowę i budowę ulicy Zawadzkiej na odcinku od skrzyżowania (rondo) z Al. Piłsudskiego do skrzyżowania z ul. Szosa do Mężenina- kwota 199 260zł do 30.06.2013 r.</t>
  </si>
  <si>
    <t>- wykonanie dokumentacji zjazdu publicznego z ulicy dojazdowej do C.H. "Narew" w Łomży kwota 9 000 zł do 30.06.2013 r.</t>
  </si>
  <si>
    <t>Usprawnienia drogowych połączeń regionalnych w granicach Łomży – ul. Sikorskiego i Szosa do Mężenina – II etap</t>
  </si>
  <si>
    <t>- opracowania dokumentacji projektowej na ul. Sikorskiego - odcinki 1, 2, kwota 212 175 zł do 30.04.2013 r.</t>
  </si>
  <si>
    <t>- umowa z PGE Dystrybucja o/Białystok na zwiększenie mocy zasilania oświetlenia w ul. Szosa do Mężenina 6 400 zł do 30.06.2013r.</t>
  </si>
  <si>
    <t xml:space="preserve">Budowa ciągu pieszego i rowerowego przy ul. Wojska Polskiego </t>
  </si>
  <si>
    <t xml:space="preserve">Rozdział  60016 </t>
  </si>
  <si>
    <t>Przygotowanie inwestycji, w tym współfinansowanych przez UE</t>
  </si>
  <si>
    <t xml:space="preserve">- wykonania dokumentacji na przebudowę ul. Przykoszarowej do dnia 14.01.2012 r. 79 827zł do 31.03.2013 r. </t>
  </si>
  <si>
    <t>- wykonanie dokumentacji na ul. Browarną oraz wykonanie dokumentacji na most na rzece Łomżyczka w ciągu ul. Browarnej kwota 176 013 zł do 30.04.2013 r.</t>
  </si>
  <si>
    <t xml:space="preserve">- opracowanie dokumentacji technicznej na budowę ulic: Kamiennej, Rubinowej, Szafirowej, Turkusowej kwota 48 620 zł do 30.06.2013 r. </t>
  </si>
  <si>
    <t>- opracowanie dokumentacji technicznej na budowę ulic: wraz z urządzeniami infrastruktury technicznej na terenie Osiedla Wschód w rejonie ul. Wąskiej  kwota 136 530 zł do 30.06.2013 r.</t>
  </si>
  <si>
    <t xml:space="preserve">- opracowanie dokumentacji technicznej na budowę ulic: Sosnowej, Poprzecznej, Miodowej, Wąskiej i sięgacza ul. Spokojnej kwota 114 390 do 30.06.2013 r. </t>
  </si>
  <si>
    <t>- wykonanie aktualizacji dokumentacji technicznej na budowę ulicy Akademickiej na odcinku od ronda w ciagu ulicy Spokojnej do istniejącej nawierzchni kwota 39360 zł do 30.06.2013 r.</t>
  </si>
  <si>
    <t>- przebudowa linii SN 15 kV w rejonie ulicy Turkusowej kwota  29397 zł do 31.05.2013 r.</t>
  </si>
  <si>
    <t>- wykonanie aktualizacji projektowej na przebudowę ulicy Piwnej kwota 15375 do 30.062013 r.</t>
  </si>
  <si>
    <t xml:space="preserve">Przygotowanie i uzbrojenie terenów inwestycyjnych – II etap </t>
  </si>
  <si>
    <t>- prace studyjno - koncepcyjne dot. przygotowania terenów inwestycyjnych, opracowanie dokumentacji technicznej na uzbrojenie tych terenów oraz przygotowanie i złożenie wniosków o wydanie pozwoleń na wykonanie robót ujętych w dokumentacjach - kwota 45 127 zł do 30.06.2013 r.</t>
  </si>
  <si>
    <t xml:space="preserve">Modernizacja ul .Krzywe Koło, w tym schody i oświetlenie – przygotowanie dokumentacji technicznej </t>
  </si>
  <si>
    <t xml:space="preserve">- opracowanie dokumentacji technicznej kwota 39975 zł do 30.06.2013 r. </t>
  </si>
  <si>
    <t xml:space="preserve">Modernizacja ul. Śniadeckiego </t>
  </si>
  <si>
    <t xml:space="preserve">- wykonanie robót drogowych i przebudowę  kolidujących urządzeń energetycznych </t>
  </si>
  <si>
    <t>Dział  630</t>
  </si>
  <si>
    <t>Rozdział  63003</t>
  </si>
  <si>
    <t>Tereny sportowo – rekreacyjne nad Narwią Wydatki niekwalifikowane</t>
  </si>
  <si>
    <t>- obiekt małej architektury mostku kwota 9 460 zł do 30.06.2013 r.</t>
  </si>
  <si>
    <t>- wykonanie badań ratunkowych archeologicznych kwota 20 172 zł do 30.06.2013 r. Udział krajowy</t>
  </si>
  <si>
    <t xml:space="preserve">- zagospodarowanie przyrodnicze terenu bulwarów - kwota 18 700 zł do 30.06.2013 r. </t>
  </si>
  <si>
    <t>Rozdział  63095</t>
  </si>
  <si>
    <r>
      <t xml:space="preserve">Domek pastora w Łomży – centrum aktywności turystycznej i kulturalnej </t>
    </r>
    <r>
      <rPr>
        <sz val="11"/>
        <rFont val="Arial"/>
        <family val="2"/>
      </rPr>
      <t>– Umowa 76/2012 na wykonanie aktualizacji kosztorysów inwestorskich i specyfikacji technicznej robót</t>
    </r>
  </si>
  <si>
    <t>Dział  700</t>
  </si>
  <si>
    <t>Rozdział  70095</t>
  </si>
  <si>
    <r>
      <t xml:space="preserve">Opracowanie dokumentacji technicznej budowy budynku komunalnego </t>
    </r>
    <r>
      <rPr>
        <sz val="11"/>
        <rFont val="Arial"/>
        <family val="2"/>
      </rPr>
      <t>Opracowanie w/w dokumentacji technicznej oraz przyłączenie budynku do sieci elektroenergetycznej</t>
    </r>
  </si>
  <si>
    <t>Dział   710</t>
  </si>
  <si>
    <t>Rozdział  71095</t>
  </si>
  <si>
    <t xml:space="preserve">Park Przemysłowy Łomża – I etap   Opracowanie dokumentacji projektowej Parku Przemysłowego Łomża – I etap Budowa Inkubatora Przedsiębiorczości </t>
  </si>
  <si>
    <t>Dział  750</t>
  </si>
  <si>
    <t>Rozdział  75023</t>
  </si>
  <si>
    <t xml:space="preserve">Remont istniejącego pomieszczenia Nr 1 ( parter ) - sali operacyjnej Centrum Obsługi Mieszkańców Urzędu Miejskiego w  Łomży – 159 285 zł </t>
  </si>
  <si>
    <t xml:space="preserve">Stop wykluczeniu cyfrowemu w mieście Łomża – 257 147 zł </t>
  </si>
  <si>
    <t>Dział  801</t>
  </si>
  <si>
    <t>Rozdział  80101</t>
  </si>
  <si>
    <r>
      <t xml:space="preserve">Opracowanie dokumentacji technicznych na boiska sportowe (SP Nr 10, PG Nr 2) </t>
    </r>
    <r>
      <rPr>
        <sz val="11"/>
        <rFont val="Arial"/>
        <family val="2"/>
      </rPr>
      <t xml:space="preserve"> kwota 43 750 zł do 30.06.2013 r. </t>
    </r>
  </si>
  <si>
    <t>Rozdział  80120</t>
  </si>
  <si>
    <r>
      <t>Remont i modernizacja ZSO ( I LO )</t>
    </r>
    <r>
      <rPr>
        <sz val="11"/>
        <rFont val="Arial"/>
        <family val="2"/>
      </rPr>
      <t xml:space="preserve">   wykonanie robót elektrycznych oraz dodatkowe roboty branży budowlanej i na oświetlenie, kwota 558400 zł do 30.06.2013 r. </t>
    </r>
  </si>
  <si>
    <r>
      <t xml:space="preserve">Opracowanie dokumentacji technicznych na boiska sportowe ( ZSMiO, ZSWiO ) </t>
    </r>
    <r>
      <rPr>
        <sz val="11"/>
        <rFont val="Arial"/>
        <family val="2"/>
      </rPr>
      <t xml:space="preserve"> kwota 81 250 zł na okres do 30.06.2013 r. </t>
    </r>
  </si>
  <si>
    <r>
      <t>Opracowanie dokumentacji technicznej Sali sportowej przy II Liceum Ogólnokształcącym im. Marii Konopnickiej przy Placu Kościuszki 3 w Łomży</t>
    </r>
    <r>
      <rPr>
        <sz val="11"/>
        <rFont val="Arial"/>
        <family val="2"/>
      </rPr>
      <t xml:space="preserve"> kwota 86 100 zł do 30.06.2013 r.</t>
    </r>
  </si>
  <si>
    <t>Rozdział  80195</t>
  </si>
  <si>
    <t>Opracowanie dokumentacji technicznej na modernizację i termomodernizację budynków szkół, przedszkoli oraz parkingów przy przedszkolach</t>
  </si>
  <si>
    <t>- opracowanie dokumentacji technicznej termomodernizacji budynków przedszkoli: PP nr 1, PP nr 4 i PP nr 8 - kwota 129 150 zł do 30.06.2013 r.</t>
  </si>
  <si>
    <t>- wykonanie zasilania oświetlenia parkingu przy przedszkolu nr 2 - kwota 2 650 zł do 30.06.2013 r.</t>
  </si>
  <si>
    <t>Dział   854</t>
  </si>
  <si>
    <t>Rozdział  85410</t>
  </si>
  <si>
    <t>Modernizacja kuchni w Bursie Szkolnej Nr 1</t>
  </si>
  <si>
    <t>Dział   900</t>
  </si>
  <si>
    <t>Rozdział  90002</t>
  </si>
  <si>
    <t>Budowa systemu gospodarki odpadami komunalnymi dla Miasta Łomża i okolicznych gmin – etap I</t>
  </si>
  <si>
    <t>Rozdział  90015</t>
  </si>
  <si>
    <t xml:space="preserve">Przebudowa napowietrznej linii energetycznej SN – 15KV w pobliżu ronda przy ul. Spokojnej </t>
  </si>
  <si>
    <t>Rozdział  90095</t>
  </si>
  <si>
    <t xml:space="preserve">Hala targowa przy starym Rynku – opracowanie dokumentacji technicznej </t>
  </si>
  <si>
    <t>Opracowanie dokumentacji technicznej rewitalizacji parku im. Jana Pawła II Papieża Pielgrzyma</t>
  </si>
  <si>
    <t>Dział   921</t>
  </si>
  <si>
    <t>Rozdział  92108</t>
  </si>
  <si>
    <t xml:space="preserve">Aktualizacja dokumentacji Sali widowiskowej przy PUW ul. Nowa 2    w Łomży na potrzeby Filharmonii Kameralnej im. Witolda Lutosławskiego w Łomży </t>
  </si>
  <si>
    <t>Razem inwestycyjne</t>
  </si>
  <si>
    <t>WYDATKI  BIEŻĄCE</t>
  </si>
  <si>
    <t>Dział 710</t>
  </si>
  <si>
    <t>Rozdział  71004</t>
  </si>
  <si>
    <t>Opracowanie zmiany miejscowego planu zagospodarowania przestrzennego terenów położonych w rejonie ulic: Polnej, Łukasińskiego   VI etap wykonania opracowania zgodnie  z umową o dzieło  nr  5/WAB/11 z dnia 02.06.2011 r. - 4 182 zł</t>
  </si>
  <si>
    <r>
      <t>Analiza zmian w zagospodarowaniu przestrzennym miasta Łomża</t>
    </r>
    <r>
      <rPr>
        <sz val="11"/>
        <rFont val="Arial"/>
        <family val="2"/>
      </rPr>
      <t xml:space="preserve">  Umowa o dzieło nr 3/WAB/11 z dnia 10.06.2011 r. - 6 150 zł</t>
    </r>
  </si>
  <si>
    <r>
      <t xml:space="preserve">Opracowanie miejscowego planu zagospodarowania przestrzennego miasta Łomża dla terenów Śródmieścia, określonych jako Obszar P1 </t>
    </r>
    <r>
      <rPr>
        <sz val="11"/>
        <rFont val="Arial"/>
        <family val="2"/>
      </rPr>
      <t xml:space="preserve">        V i VI etap wykonania opracowania zgodnie z umową o dzieło nr 2/UA/08 z dnia 06.05.2008 r. - 31 720 zł </t>
    </r>
  </si>
  <si>
    <r>
      <t>Studium uwarunkowań i kierunków zagospodarowania przestrzennego miasta Łomża</t>
    </r>
    <r>
      <rPr>
        <sz val="11"/>
        <rFont val="Arial"/>
        <family val="2"/>
      </rPr>
      <t xml:space="preserve"> –  II etap opracowania zgodnie z umową nr 6/UA/09 z dnia 25.11.2009 r. - 13 420 zł</t>
    </r>
  </si>
  <si>
    <t>Dział   801</t>
  </si>
  <si>
    <t>Monitorowanie oraz sporządzenie raportu z osiągnięcia efektu ekologicznego przedsięwzięcia – Termomodernizacja placówek oświatowych w Łomży</t>
  </si>
  <si>
    <t>- Umowa na opracowanie raportu osiągnięcia efektu ekologicznego wynikającego z wykonanej termomodernizacji  placówek oświatowych ( SP nr 2,4,5,9 ) -        kwota 2 337 zł do 31.03.2013 r.</t>
  </si>
  <si>
    <t>- Umowa na weryfikację raportu osiągnięcia efektu ekologicznego sporządzonego w związku z wykonaną termomodernizacją placówek oświatowych ( SP nr 2,4,5,9 ) - kwota 3 198 zł do 30.042013 r.</t>
  </si>
  <si>
    <t>Dział  854</t>
  </si>
  <si>
    <t xml:space="preserve">Rozdział   85415   </t>
  </si>
  <si>
    <t>Stypendia Prezydenta Miasta</t>
  </si>
  <si>
    <t>Dział  921</t>
  </si>
  <si>
    <t>Rozdział   92120</t>
  </si>
  <si>
    <t>Remont auli przy Zespole Szkół Ogólnokształcących</t>
  </si>
  <si>
    <t>Dział  926</t>
  </si>
  <si>
    <t>Rozdział  92695</t>
  </si>
  <si>
    <r>
      <t>Sporządzanie raportu</t>
    </r>
    <r>
      <rPr>
        <sz val="11"/>
        <rFont val="Arial"/>
        <family val="2"/>
      </rPr>
      <t xml:space="preserve"> z osiągnięcia wskaźników rezultatu związanego z wykonaniem instalacji solarnej na potrzeby Pływalni nr 1  Sporządzenie raportu z osiągnięcia wskaźników rezultatu w związku z wykonaną instalacją solarną</t>
    </r>
  </si>
  <si>
    <t>Razem bieżące</t>
  </si>
  <si>
    <t>Razem wydatki niewygasające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</si>
</sst>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#,###.00"/>
  </numFmts>
  <fonts count="45">
    <font>
      <sz val="10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sz val="10"/>
      <color indexed="9"/>
      <name val="Arial CE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164" fontId="1" fillId="33" borderId="14" xfId="0" applyNumberFormat="1" applyFont="1" applyFill="1" applyBorder="1" applyAlignment="1">
      <alignment horizontal="right" vertical="center" wrapText="1"/>
    </xf>
    <xf numFmtId="4" fontId="1" fillId="33" borderId="14" xfId="0" applyNumberFormat="1" applyFont="1" applyFill="1" applyBorder="1" applyAlignment="1">
      <alignment horizontal="right" vertical="center" wrapText="1"/>
    </xf>
    <xf numFmtId="10" fontId="1" fillId="33" borderId="14" xfId="0" applyNumberFormat="1" applyFont="1" applyFill="1" applyBorder="1" applyAlignment="1">
      <alignment horizontal="right" vertical="center" wrapText="1"/>
    </xf>
    <xf numFmtId="4" fontId="1" fillId="33" borderId="15" xfId="0" applyNumberFormat="1" applyFont="1" applyFill="1" applyBorder="1" applyAlignment="1">
      <alignment horizontal="righ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vertical="center" wrapText="1"/>
    </xf>
    <xf numFmtId="164" fontId="3" fillId="34" borderId="14" xfId="0" applyNumberFormat="1" applyFont="1" applyFill="1" applyBorder="1" applyAlignment="1">
      <alignment vertical="center" wrapText="1"/>
    </xf>
    <xf numFmtId="4" fontId="3" fillId="34" borderId="14" xfId="0" applyNumberFormat="1" applyFont="1" applyFill="1" applyBorder="1" applyAlignment="1">
      <alignment vertical="center" wrapText="1"/>
    </xf>
    <xf numFmtId="10" fontId="3" fillId="34" borderId="14" xfId="0" applyNumberFormat="1" applyFont="1" applyFill="1" applyBorder="1" applyAlignment="1">
      <alignment vertical="center" wrapText="1"/>
    </xf>
    <xf numFmtId="4" fontId="3" fillId="34" borderId="15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10" fontId="3" fillId="0" borderId="14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49" fontId="9" fillId="35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right" vertical="center" wrapText="1"/>
    </xf>
    <xf numFmtId="165" fontId="9" fillId="0" borderId="14" xfId="0" applyNumberFormat="1" applyFont="1" applyBorder="1" applyAlignment="1">
      <alignment horizontal="right" vertical="center" wrapText="1"/>
    </xf>
    <xf numFmtId="10" fontId="9" fillId="0" borderId="14" xfId="0" applyNumberFormat="1" applyFont="1" applyFill="1" applyBorder="1" applyAlignment="1">
      <alignment horizontal="right" vertical="center" wrapText="1"/>
    </xf>
    <xf numFmtId="165" fontId="9" fillId="0" borderId="15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right" vertical="center" wrapText="1"/>
    </xf>
    <xf numFmtId="165" fontId="10" fillId="0" borderId="19" xfId="0" applyNumberFormat="1" applyFont="1" applyFill="1" applyBorder="1" applyAlignment="1">
      <alignment horizontal="right" vertical="center" wrapText="1"/>
    </xf>
    <xf numFmtId="10" fontId="10" fillId="0" borderId="19" xfId="0" applyNumberFormat="1" applyFont="1" applyFill="1" applyBorder="1" applyAlignment="1">
      <alignment horizontal="right" vertical="center" wrapText="1"/>
    </xf>
    <xf numFmtId="165" fontId="10" fillId="0" borderId="20" xfId="0" applyNumberFormat="1" applyFont="1" applyFill="1" applyBorder="1" applyAlignment="1">
      <alignment horizontal="right" vertical="center" wrapText="1"/>
    </xf>
    <xf numFmtId="49" fontId="7" fillId="35" borderId="14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center" vertical="center" wrapText="1"/>
    </xf>
    <xf numFmtId="164" fontId="1" fillId="33" borderId="22" xfId="0" applyNumberFormat="1" applyFont="1" applyFill="1" applyBorder="1" applyAlignment="1">
      <alignment horizontal="right" vertical="center" wrapText="1"/>
    </xf>
    <xf numFmtId="4" fontId="1" fillId="33" borderId="22" xfId="0" applyNumberFormat="1" applyFont="1" applyFill="1" applyBorder="1" applyAlignment="1">
      <alignment horizontal="right" vertical="center" wrapText="1"/>
    </xf>
    <xf numFmtId="10" fontId="1" fillId="33" borderId="22" xfId="0" applyNumberFormat="1" applyFont="1" applyFill="1" applyBorder="1" applyAlignment="1">
      <alignment horizontal="right" vertical="center" wrapText="1"/>
    </xf>
    <xf numFmtId="4" fontId="1" fillId="33" borderId="23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49" fontId="7" fillId="35" borderId="13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right" vertical="center" wrapText="1"/>
    </xf>
    <xf numFmtId="165" fontId="8" fillId="0" borderId="25" xfId="0" applyNumberFormat="1" applyFont="1" applyFill="1" applyBorder="1" applyAlignment="1">
      <alignment horizontal="right" vertical="center" wrapText="1"/>
    </xf>
    <xf numFmtId="10" fontId="8" fillId="0" borderId="25" xfId="0" applyNumberFormat="1" applyFont="1" applyFill="1" applyBorder="1" applyAlignment="1">
      <alignment horizontal="right" vertical="center" wrapText="1"/>
    </xf>
    <xf numFmtId="165" fontId="8" fillId="0" borderId="26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8"/>
  <sheetViews>
    <sheetView tabSelected="1" zoomScale="95" zoomScaleNormal="95" zoomScalePageLayoutView="0" workbookViewId="0" topLeftCell="A5">
      <selection activeCell="B16" sqref="B16"/>
    </sheetView>
  </sheetViews>
  <sheetFormatPr defaultColWidth="9.00390625" defaultRowHeight="15.75" customHeight="1"/>
  <cols>
    <col min="1" max="1" width="7.7109375" style="1" customWidth="1"/>
    <col min="2" max="2" width="59.421875" style="1" customWidth="1"/>
    <col min="3" max="3" width="15.8515625" style="2" customWidth="1"/>
    <col min="4" max="7" width="15.8515625" style="3" customWidth="1"/>
    <col min="8" max="16384" width="9.00390625" style="1" customWidth="1"/>
  </cols>
  <sheetData>
    <row r="1" spans="1:9" s="9" customFormat="1" ht="18" customHeight="1">
      <c r="A1" s="1"/>
      <c r="B1" s="4"/>
      <c r="C1" s="5"/>
      <c r="D1" s="6"/>
      <c r="E1" s="6"/>
      <c r="F1" s="7"/>
      <c r="G1" s="7"/>
      <c r="H1" s="8"/>
      <c r="I1" s="1"/>
    </row>
    <row r="2" spans="1:9" s="9" customFormat="1" ht="18" customHeight="1">
      <c r="A2" s="1"/>
      <c r="B2" s="4"/>
      <c r="C2" s="5"/>
      <c r="D2" s="6"/>
      <c r="E2" s="6"/>
      <c r="F2" s="7"/>
      <c r="G2" s="7"/>
      <c r="H2" s="8"/>
      <c r="I2" s="1"/>
    </row>
    <row r="3" spans="1:9" s="9" customFormat="1" ht="18" customHeight="1">
      <c r="A3" s="1"/>
      <c r="B3" s="4"/>
      <c r="C3" s="5"/>
      <c r="D3" s="6"/>
      <c r="E3" s="6"/>
      <c r="F3" s="7"/>
      <c r="G3" s="7"/>
      <c r="H3" s="8"/>
      <c r="I3" s="1"/>
    </row>
    <row r="4" spans="1:9" s="9" customFormat="1" ht="18" customHeight="1">
      <c r="A4" s="1"/>
      <c r="B4" s="4"/>
      <c r="C4" s="5"/>
      <c r="D4" s="6"/>
      <c r="E4" s="6"/>
      <c r="F4" s="7"/>
      <c r="G4" s="7"/>
      <c r="H4" s="8"/>
      <c r="I4" s="1"/>
    </row>
    <row r="5" spans="1:9" s="9" customFormat="1" ht="18" customHeight="1">
      <c r="A5" s="1"/>
      <c r="B5" s="4"/>
      <c r="C5" s="5"/>
      <c r="D5" s="6"/>
      <c r="E5" s="6"/>
      <c r="F5" s="7"/>
      <c r="G5" s="7"/>
      <c r="H5" s="8"/>
      <c r="I5" s="1"/>
    </row>
    <row r="6" spans="1:9" s="9" customFormat="1" ht="62.25" customHeight="1">
      <c r="A6" s="1"/>
      <c r="B6" s="4"/>
      <c r="C6" s="5"/>
      <c r="D6" s="6"/>
      <c r="E6" s="6"/>
      <c r="F6" s="52" t="s">
        <v>0</v>
      </c>
      <c r="G6" s="52"/>
      <c r="H6" s="8"/>
      <c r="I6" s="1"/>
    </row>
    <row r="7" spans="1:9" s="9" customFormat="1" ht="18" customHeight="1">
      <c r="A7" s="1"/>
      <c r="B7" s="4"/>
      <c r="C7" s="5"/>
      <c r="D7" s="6"/>
      <c r="E7" s="6"/>
      <c r="F7" s="7"/>
      <c r="G7" s="7"/>
      <c r="H7" s="8"/>
      <c r="I7" s="1"/>
    </row>
    <row r="8" spans="1:9" s="9" customFormat="1" ht="18" customHeight="1">
      <c r="A8" s="1"/>
      <c r="B8" s="4"/>
      <c r="C8" s="5"/>
      <c r="D8" s="6"/>
      <c r="E8" s="6"/>
      <c r="F8" s="7"/>
      <c r="G8" s="7"/>
      <c r="H8" s="8"/>
      <c r="I8" s="1"/>
    </row>
    <row r="9" spans="1:9" s="9" customFormat="1" ht="42" customHeight="1">
      <c r="A9" s="53" t="s">
        <v>1</v>
      </c>
      <c r="B9" s="53"/>
      <c r="C9" s="53"/>
      <c r="D9" s="53"/>
      <c r="E9" s="53"/>
      <c r="F9" s="53"/>
      <c r="G9" s="53"/>
      <c r="H9" s="8"/>
      <c r="I9" s="1"/>
    </row>
    <row r="10" spans="1:9" s="9" customFormat="1" ht="20.25" customHeight="1">
      <c r="A10" s="10"/>
      <c r="B10" s="11"/>
      <c r="C10" s="12"/>
      <c r="D10" s="13"/>
      <c r="E10" s="13"/>
      <c r="F10" s="3"/>
      <c r="G10" s="3"/>
      <c r="H10" s="14"/>
      <c r="I10" s="14"/>
    </row>
    <row r="11" spans="1:8" s="9" customFormat="1" ht="18" customHeight="1">
      <c r="A11" s="1"/>
      <c r="B11" s="1"/>
      <c r="C11" s="2"/>
      <c r="D11" s="15"/>
      <c r="E11" s="15"/>
      <c r="F11" s="15"/>
      <c r="G11" s="15"/>
      <c r="H11" s="16"/>
    </row>
    <row r="12" spans="1:14" s="9" customFormat="1" ht="75">
      <c r="A12" s="17" t="s">
        <v>2</v>
      </c>
      <c r="B12" s="18" t="s">
        <v>3</v>
      </c>
      <c r="C12" s="18" t="s">
        <v>4</v>
      </c>
      <c r="D12" s="18" t="s">
        <v>5</v>
      </c>
      <c r="E12" s="18" t="s">
        <v>6</v>
      </c>
      <c r="F12" s="18" t="s">
        <v>7</v>
      </c>
      <c r="G12" s="19" t="s">
        <v>8</v>
      </c>
      <c r="N12" s="20"/>
    </row>
    <row r="13" spans="1:14" s="9" customFormat="1" ht="18.75" customHeight="1" thickBot="1" thickTop="1">
      <c r="A13" s="54" t="s">
        <v>9</v>
      </c>
      <c r="B13" s="54"/>
      <c r="C13" s="54"/>
      <c r="D13" s="54"/>
      <c r="E13" s="54"/>
      <c r="F13" s="54"/>
      <c r="G13" s="54"/>
      <c r="N13" s="20"/>
    </row>
    <row r="14" spans="1:14" s="9" customFormat="1" ht="16.5" customHeight="1" thickTop="1">
      <c r="A14" s="61"/>
      <c r="B14" s="62" t="s">
        <v>10</v>
      </c>
      <c r="C14" s="63"/>
      <c r="D14" s="64">
        <f>SUM(D15+D17+D25)</f>
        <v>5439124</v>
      </c>
      <c r="E14" s="65">
        <f>SUM(E15+E17+E25)</f>
        <v>2170476.37</v>
      </c>
      <c r="F14" s="66">
        <f aca="true" t="shared" si="0" ref="F14:F35">E14/D14</f>
        <v>0.39904888544552397</v>
      </c>
      <c r="G14" s="67">
        <f>SUM(G15+G17+G25)</f>
        <v>3268647.63</v>
      </c>
      <c r="N14" s="20"/>
    </row>
    <row r="15" spans="1:14" s="9" customFormat="1" ht="16.5" customHeight="1">
      <c r="A15" s="28"/>
      <c r="B15" s="29" t="s">
        <v>11</v>
      </c>
      <c r="C15" s="30"/>
      <c r="D15" s="31">
        <f>SUM(D16)</f>
        <v>3757978</v>
      </c>
      <c r="E15" s="32">
        <f>SUM(E16)</f>
        <v>1092611.1</v>
      </c>
      <c r="F15" s="33">
        <f t="shared" si="0"/>
        <v>0.290744410957169</v>
      </c>
      <c r="G15" s="34">
        <f>SUM(G16)</f>
        <v>2665366.9</v>
      </c>
      <c r="N15" s="20"/>
    </row>
    <row r="16" spans="1:14" s="9" customFormat="1" ht="29.25" customHeight="1">
      <c r="A16" s="35"/>
      <c r="B16" s="36" t="s">
        <v>12</v>
      </c>
      <c r="C16" s="37">
        <v>6050</v>
      </c>
      <c r="D16" s="38">
        <v>3757978</v>
      </c>
      <c r="E16" s="39">
        <v>1092611.1</v>
      </c>
      <c r="F16" s="40">
        <f t="shared" si="0"/>
        <v>0.290744410957169</v>
      </c>
      <c r="G16" s="41">
        <v>2665366.9</v>
      </c>
      <c r="N16" s="20"/>
    </row>
    <row r="17" spans="1:7" s="9" customFormat="1" ht="16.5" customHeight="1">
      <c r="A17" s="28"/>
      <c r="B17" s="29" t="s">
        <v>13</v>
      </c>
      <c r="C17" s="30"/>
      <c r="D17" s="31">
        <f>SUM(D18+D21+D24)</f>
        <v>429485</v>
      </c>
      <c r="E17" s="32">
        <f>SUM(E18:E24)</f>
        <v>217058.22</v>
      </c>
      <c r="F17" s="33">
        <f t="shared" si="0"/>
        <v>0.505391853033284</v>
      </c>
      <c r="G17" s="34">
        <f>G18+G21+G24</f>
        <v>212426.78</v>
      </c>
    </row>
    <row r="18" spans="1:7" s="9" customFormat="1" ht="30.75" customHeight="1">
      <c r="A18" s="35"/>
      <c r="B18" s="42" t="s">
        <v>14</v>
      </c>
      <c r="C18" s="37">
        <v>6050</v>
      </c>
      <c r="D18" s="38">
        <f>SUM(D19+D20)</f>
        <v>208260</v>
      </c>
      <c r="E18" s="39">
        <v>0</v>
      </c>
      <c r="F18" s="40">
        <f t="shared" si="0"/>
        <v>0</v>
      </c>
      <c r="G18" s="41">
        <f>G19+G20</f>
        <v>199260.09</v>
      </c>
    </row>
    <row r="19" spans="1:7" s="9" customFormat="1" ht="55.5" customHeight="1">
      <c r="A19" s="35"/>
      <c r="B19" s="36" t="s">
        <v>15</v>
      </c>
      <c r="C19" s="37">
        <v>6050</v>
      </c>
      <c r="D19" s="38">
        <v>199260</v>
      </c>
      <c r="E19" s="39">
        <v>0</v>
      </c>
      <c r="F19" s="40">
        <f t="shared" si="0"/>
        <v>0</v>
      </c>
      <c r="G19" s="41">
        <v>199260</v>
      </c>
    </row>
    <row r="20" spans="1:7" s="9" customFormat="1" ht="42" customHeight="1">
      <c r="A20" s="35"/>
      <c r="B20" s="36" t="s">
        <v>16</v>
      </c>
      <c r="C20" s="37">
        <v>6050</v>
      </c>
      <c r="D20" s="38">
        <v>9000</v>
      </c>
      <c r="E20" s="39">
        <v>8999.91</v>
      </c>
      <c r="F20" s="40">
        <f t="shared" si="0"/>
        <v>0.9999899999999999</v>
      </c>
      <c r="G20" s="41">
        <v>0.09</v>
      </c>
    </row>
    <row r="21" spans="1:7" s="9" customFormat="1" ht="44.25" customHeight="1">
      <c r="A21" s="35"/>
      <c r="B21" s="42" t="s">
        <v>17</v>
      </c>
      <c r="C21" s="37">
        <v>6050</v>
      </c>
      <c r="D21" s="38">
        <f>D22+D23</f>
        <v>218575</v>
      </c>
      <c r="E21" s="39">
        <v>0</v>
      </c>
      <c r="F21" s="40">
        <f t="shared" si="0"/>
        <v>0</v>
      </c>
      <c r="G21" s="41">
        <f>G22+G23</f>
        <v>13165</v>
      </c>
    </row>
    <row r="22" spans="1:7" s="9" customFormat="1" ht="29.25" customHeight="1">
      <c r="A22" s="35"/>
      <c r="B22" s="36" t="s">
        <v>18</v>
      </c>
      <c r="C22" s="37"/>
      <c r="D22" s="38">
        <v>212175</v>
      </c>
      <c r="E22" s="39">
        <v>205410</v>
      </c>
      <c r="F22" s="40">
        <f t="shared" si="0"/>
        <v>0.9681159420289855</v>
      </c>
      <c r="G22" s="41">
        <v>6765</v>
      </c>
    </row>
    <row r="23" spans="1:7" s="9" customFormat="1" ht="42" customHeight="1">
      <c r="A23" s="35"/>
      <c r="B23" s="36" t="s">
        <v>19</v>
      </c>
      <c r="C23" s="37"/>
      <c r="D23" s="38">
        <v>6400</v>
      </c>
      <c r="E23" s="39">
        <v>0</v>
      </c>
      <c r="F23" s="40">
        <f t="shared" si="0"/>
        <v>0</v>
      </c>
      <c r="G23" s="41">
        <v>6400</v>
      </c>
    </row>
    <row r="24" spans="1:7" s="9" customFormat="1" ht="30.75" customHeight="1">
      <c r="A24" s="35"/>
      <c r="B24" s="42" t="s">
        <v>20</v>
      </c>
      <c r="C24" s="37">
        <v>6050</v>
      </c>
      <c r="D24" s="38">
        <v>2650</v>
      </c>
      <c r="E24" s="39">
        <v>2648.31</v>
      </c>
      <c r="F24" s="40">
        <f t="shared" si="0"/>
        <v>0.9993622641509434</v>
      </c>
      <c r="G24" s="41">
        <v>1.69</v>
      </c>
    </row>
    <row r="25" spans="1:7" s="9" customFormat="1" ht="16.5" customHeight="1">
      <c r="A25" s="28"/>
      <c r="B25" s="29" t="s">
        <v>21</v>
      </c>
      <c r="C25" s="30"/>
      <c r="D25" s="31">
        <f>SUM(D26+D35+D37+D39)</f>
        <v>1251661</v>
      </c>
      <c r="E25" s="32">
        <f>SUM(E26)</f>
        <v>860807.05</v>
      </c>
      <c r="F25" s="33">
        <f t="shared" si="0"/>
        <v>0.6877317820080677</v>
      </c>
      <c r="G25" s="34">
        <f>G26+G35+G37+G39</f>
        <v>390853.95</v>
      </c>
    </row>
    <row r="26" spans="1:7" s="9" customFormat="1" ht="30.75" customHeight="1">
      <c r="A26" s="68"/>
      <c r="B26" s="42" t="s">
        <v>22</v>
      </c>
      <c r="C26" s="37"/>
      <c r="D26" s="38">
        <f>SUM(D27:D34)</f>
        <v>639512</v>
      </c>
      <c r="E26" s="39">
        <f>SUM(E27:E40)</f>
        <v>860807.05</v>
      </c>
      <c r="F26" s="40">
        <f t="shared" si="0"/>
        <v>1.3460373691189533</v>
      </c>
      <c r="G26" s="41">
        <f>SUM(G27:G34)</f>
        <v>207905</v>
      </c>
    </row>
    <row r="27" spans="1:7" s="9" customFormat="1" ht="29.25" customHeight="1">
      <c r="A27" s="69"/>
      <c r="B27" s="36" t="s">
        <v>23</v>
      </c>
      <c r="C27" s="37">
        <v>6050</v>
      </c>
      <c r="D27" s="38">
        <v>79827</v>
      </c>
      <c r="E27" s="39">
        <v>79827</v>
      </c>
      <c r="F27" s="40">
        <f t="shared" si="0"/>
        <v>1</v>
      </c>
      <c r="G27" s="41">
        <v>0</v>
      </c>
    </row>
    <row r="28" spans="1:7" s="9" customFormat="1" ht="42" customHeight="1">
      <c r="A28" s="69"/>
      <c r="B28" s="36" t="s">
        <v>24</v>
      </c>
      <c r="C28" s="37"/>
      <c r="D28" s="38">
        <v>176013</v>
      </c>
      <c r="E28" s="39">
        <v>168633</v>
      </c>
      <c r="F28" s="40">
        <f t="shared" si="0"/>
        <v>0.9580712788259959</v>
      </c>
      <c r="G28" s="41">
        <v>7380</v>
      </c>
    </row>
    <row r="29" spans="1:7" s="9" customFormat="1" ht="42" customHeight="1">
      <c r="A29" s="69"/>
      <c r="B29" s="36" t="s">
        <v>25</v>
      </c>
      <c r="C29" s="37"/>
      <c r="D29" s="38">
        <v>48620</v>
      </c>
      <c r="E29" s="39">
        <v>0</v>
      </c>
      <c r="F29" s="40">
        <f t="shared" si="0"/>
        <v>0</v>
      </c>
      <c r="G29" s="41">
        <v>48620</v>
      </c>
    </row>
    <row r="30" spans="1:7" s="9" customFormat="1" ht="55.5" customHeight="1">
      <c r="A30" s="69"/>
      <c r="B30" s="36" t="s">
        <v>26</v>
      </c>
      <c r="C30" s="37"/>
      <c r="D30" s="38">
        <v>136530</v>
      </c>
      <c r="E30" s="39">
        <v>0</v>
      </c>
      <c r="F30" s="40">
        <f t="shared" si="0"/>
        <v>0</v>
      </c>
      <c r="G30" s="41">
        <v>136530</v>
      </c>
    </row>
    <row r="31" spans="1:7" s="9" customFormat="1" ht="42" customHeight="1">
      <c r="A31" s="69"/>
      <c r="B31" s="36" t="s">
        <v>27</v>
      </c>
      <c r="C31" s="37"/>
      <c r="D31" s="38">
        <v>114390</v>
      </c>
      <c r="E31" s="39">
        <v>114390</v>
      </c>
      <c r="F31" s="40">
        <f t="shared" si="0"/>
        <v>1</v>
      </c>
      <c r="G31" s="41">
        <v>0</v>
      </c>
    </row>
    <row r="32" spans="1:7" s="9" customFormat="1" ht="54" customHeight="1">
      <c r="A32" s="69"/>
      <c r="B32" s="36" t="s">
        <v>28</v>
      </c>
      <c r="C32" s="37">
        <v>6050</v>
      </c>
      <c r="D32" s="38">
        <v>39360</v>
      </c>
      <c r="E32" s="39">
        <v>39360</v>
      </c>
      <c r="F32" s="40">
        <f t="shared" si="0"/>
        <v>1</v>
      </c>
      <c r="G32" s="41">
        <v>0</v>
      </c>
    </row>
    <row r="33" spans="1:7" s="9" customFormat="1" ht="29.25" customHeight="1">
      <c r="A33" s="69"/>
      <c r="B33" s="36" t="s">
        <v>29</v>
      </c>
      <c r="C33" s="37">
        <v>6050</v>
      </c>
      <c r="D33" s="38">
        <v>29397</v>
      </c>
      <c r="E33" s="39">
        <v>29397</v>
      </c>
      <c r="F33" s="40">
        <f t="shared" si="0"/>
        <v>1</v>
      </c>
      <c r="G33" s="41">
        <v>0</v>
      </c>
    </row>
    <row r="34" spans="1:7" s="9" customFormat="1" ht="29.25" customHeight="1">
      <c r="A34" s="69"/>
      <c r="B34" s="36" t="s">
        <v>30</v>
      </c>
      <c r="C34" s="37"/>
      <c r="D34" s="38">
        <v>15375</v>
      </c>
      <c r="E34" s="39">
        <v>0</v>
      </c>
      <c r="F34" s="40">
        <f t="shared" si="0"/>
        <v>0</v>
      </c>
      <c r="G34" s="41">
        <v>15375</v>
      </c>
    </row>
    <row r="35" spans="1:7" s="9" customFormat="1" ht="30.75" customHeight="1">
      <c r="A35" s="68"/>
      <c r="B35" s="42" t="s">
        <v>31</v>
      </c>
      <c r="C35" s="37">
        <v>6059</v>
      </c>
      <c r="D35" s="38">
        <v>45127</v>
      </c>
      <c r="E35" s="39">
        <v>0</v>
      </c>
      <c r="F35" s="40">
        <f t="shared" si="0"/>
        <v>0</v>
      </c>
      <c r="G35" s="41">
        <v>45127</v>
      </c>
    </row>
    <row r="36" spans="1:7" s="9" customFormat="1" ht="67.5" customHeight="1">
      <c r="A36" s="69"/>
      <c r="B36" s="36" t="s">
        <v>32</v>
      </c>
      <c r="C36" s="37">
        <v>6059</v>
      </c>
      <c r="D36" s="38">
        <f>D35</f>
        <v>45127</v>
      </c>
      <c r="E36" s="39">
        <f>E35</f>
        <v>0</v>
      </c>
      <c r="F36" s="40">
        <f>F35</f>
        <v>0</v>
      </c>
      <c r="G36" s="41">
        <f>G35</f>
        <v>45127</v>
      </c>
    </row>
    <row r="37" spans="1:7" s="9" customFormat="1" ht="30.75" customHeight="1">
      <c r="A37" s="68"/>
      <c r="B37" s="42" t="s">
        <v>33</v>
      </c>
      <c r="C37" s="37">
        <v>6050</v>
      </c>
      <c r="D37" s="38">
        <v>39975</v>
      </c>
      <c r="E37" s="39">
        <v>0</v>
      </c>
      <c r="F37" s="40">
        <f>E37/D37</f>
        <v>0</v>
      </c>
      <c r="G37" s="41">
        <v>39975</v>
      </c>
    </row>
    <row r="38" spans="1:7" s="9" customFormat="1" ht="29.25" customHeight="1">
      <c r="A38" s="69"/>
      <c r="B38" s="36" t="s">
        <v>34</v>
      </c>
      <c r="C38" s="37">
        <v>6050</v>
      </c>
      <c r="D38" s="38">
        <v>39975</v>
      </c>
      <c r="E38" s="39">
        <v>0</v>
      </c>
      <c r="F38" s="40">
        <f>E38/D38</f>
        <v>0</v>
      </c>
      <c r="G38" s="41">
        <v>0</v>
      </c>
    </row>
    <row r="39" spans="1:7" s="9" customFormat="1" ht="16.5" customHeight="1">
      <c r="A39" s="68"/>
      <c r="B39" s="42" t="s">
        <v>35</v>
      </c>
      <c r="C39" s="37">
        <v>6050</v>
      </c>
      <c r="D39" s="38">
        <v>527047</v>
      </c>
      <c r="E39" s="39">
        <v>429200.05</v>
      </c>
      <c r="F39" s="40">
        <f>E39/D39</f>
        <v>0.8143487203228554</v>
      </c>
      <c r="G39" s="41">
        <v>97846.95</v>
      </c>
    </row>
    <row r="40" spans="1:7" s="9" customFormat="1" ht="29.25" customHeight="1">
      <c r="A40" s="69"/>
      <c r="B40" s="36" t="s">
        <v>36</v>
      </c>
      <c r="C40" s="37">
        <v>6050</v>
      </c>
      <c r="D40" s="38">
        <v>0</v>
      </c>
      <c r="E40" s="39">
        <v>0</v>
      </c>
      <c r="F40" s="40">
        <v>0</v>
      </c>
      <c r="G40" s="41">
        <v>0</v>
      </c>
    </row>
    <row r="41" spans="1:7" s="9" customFormat="1" ht="16.5" customHeight="1">
      <c r="A41" s="21"/>
      <c r="B41" s="22" t="s">
        <v>37</v>
      </c>
      <c r="C41" s="23"/>
      <c r="D41" s="24">
        <f>SUM(D42+D47)</f>
        <v>52268</v>
      </c>
      <c r="E41" s="25">
        <f>SUM(E42+E47)</f>
        <v>52257.08</v>
      </c>
      <c r="F41" s="26">
        <f aca="true" t="shared" si="1" ref="F41:F73">E41/D41</f>
        <v>0.999791076758246</v>
      </c>
      <c r="G41" s="27">
        <f>SUM(G42)</f>
        <v>10.92</v>
      </c>
    </row>
    <row r="42" spans="1:7" s="9" customFormat="1" ht="16.5" customHeight="1">
      <c r="A42" s="28"/>
      <c r="B42" s="29" t="s">
        <v>38</v>
      </c>
      <c r="C42" s="30"/>
      <c r="D42" s="31">
        <v>48332</v>
      </c>
      <c r="E42" s="32">
        <f>SUM(E43:E46)</f>
        <v>48321.08</v>
      </c>
      <c r="F42" s="33">
        <f t="shared" si="1"/>
        <v>0.999774062732765</v>
      </c>
      <c r="G42" s="34">
        <f>SUM(G43:G46)</f>
        <v>10.92</v>
      </c>
    </row>
    <row r="43" spans="1:7" s="9" customFormat="1" ht="30.75" customHeight="1">
      <c r="A43" s="68"/>
      <c r="B43" s="42" t="s">
        <v>39</v>
      </c>
      <c r="C43" s="37"/>
      <c r="D43" s="38">
        <v>48332</v>
      </c>
      <c r="E43" s="39">
        <v>0</v>
      </c>
      <c r="F43" s="40">
        <f t="shared" si="1"/>
        <v>0</v>
      </c>
      <c r="G43" s="41">
        <v>0</v>
      </c>
    </row>
    <row r="44" spans="1:7" s="9" customFormat="1" ht="29.25" customHeight="1">
      <c r="A44" s="69"/>
      <c r="B44" s="36" t="s">
        <v>40</v>
      </c>
      <c r="C44" s="37">
        <v>6050</v>
      </c>
      <c r="D44" s="38">
        <v>9460</v>
      </c>
      <c r="E44" s="39">
        <v>9458.7</v>
      </c>
      <c r="F44" s="40">
        <f t="shared" si="1"/>
        <v>0.999862579281184</v>
      </c>
      <c r="G44" s="41">
        <v>1.3</v>
      </c>
    </row>
    <row r="45" spans="1:7" s="9" customFormat="1" ht="29.25" customHeight="1">
      <c r="A45" s="69"/>
      <c r="B45" s="36" t="s">
        <v>41</v>
      </c>
      <c r="C45" s="37"/>
      <c r="D45" s="38">
        <v>20172</v>
      </c>
      <c r="E45" s="39">
        <v>20172</v>
      </c>
      <c r="F45" s="40">
        <f t="shared" si="1"/>
        <v>1</v>
      </c>
      <c r="G45" s="41">
        <v>0</v>
      </c>
    </row>
    <row r="46" spans="1:7" s="9" customFormat="1" ht="29.25" customHeight="1">
      <c r="A46" s="69"/>
      <c r="B46" s="36" t="s">
        <v>42</v>
      </c>
      <c r="C46" s="37">
        <v>6059</v>
      </c>
      <c r="D46" s="38">
        <v>18700</v>
      </c>
      <c r="E46" s="39">
        <v>18690.38</v>
      </c>
      <c r="F46" s="40">
        <f t="shared" si="1"/>
        <v>0.9994855614973263</v>
      </c>
      <c r="G46" s="41">
        <v>9.62</v>
      </c>
    </row>
    <row r="47" spans="1:7" s="9" customFormat="1" ht="16.5" customHeight="1">
      <c r="A47" s="28"/>
      <c r="B47" s="29" t="s">
        <v>43</v>
      </c>
      <c r="C47" s="30"/>
      <c r="D47" s="31">
        <f>SUM(D48)</f>
        <v>3936</v>
      </c>
      <c r="E47" s="32">
        <f>SUM(E48)</f>
        <v>3936</v>
      </c>
      <c r="F47" s="33">
        <f t="shared" si="1"/>
        <v>1</v>
      </c>
      <c r="G47" s="34">
        <f>SUM(I48)</f>
        <v>0</v>
      </c>
    </row>
    <row r="48" spans="1:7" s="9" customFormat="1" ht="54" customHeight="1">
      <c r="A48" s="68"/>
      <c r="B48" s="42" t="s">
        <v>44</v>
      </c>
      <c r="C48" s="37">
        <v>6059</v>
      </c>
      <c r="D48" s="38">
        <v>3936</v>
      </c>
      <c r="E48" s="39">
        <v>3936</v>
      </c>
      <c r="F48" s="40">
        <f t="shared" si="1"/>
        <v>1</v>
      </c>
      <c r="G48" s="41">
        <v>0</v>
      </c>
    </row>
    <row r="49" spans="1:7" s="9" customFormat="1" ht="16.5" customHeight="1">
      <c r="A49" s="21"/>
      <c r="B49" s="22" t="s">
        <v>45</v>
      </c>
      <c r="C49" s="23"/>
      <c r="D49" s="24">
        <f>SUM(D50)</f>
        <v>91000</v>
      </c>
      <c r="E49" s="25">
        <f>SUM(E50)</f>
        <v>0</v>
      </c>
      <c r="F49" s="26">
        <f t="shared" si="1"/>
        <v>0</v>
      </c>
      <c r="G49" s="27">
        <f>SUM(G50)</f>
        <v>91000</v>
      </c>
    </row>
    <row r="50" spans="1:9" s="9" customFormat="1" ht="16.5" customHeight="1">
      <c r="A50" s="28"/>
      <c r="B50" s="29" t="s">
        <v>46</v>
      </c>
      <c r="C50" s="30"/>
      <c r="D50" s="31">
        <f>SUM(D51)</f>
        <v>91000</v>
      </c>
      <c r="E50" s="32">
        <f>SUM(E51)</f>
        <v>0</v>
      </c>
      <c r="F50" s="33">
        <f t="shared" si="1"/>
        <v>0</v>
      </c>
      <c r="G50" s="34">
        <f>SUM(G51)</f>
        <v>91000</v>
      </c>
      <c r="I50" s="43"/>
    </row>
    <row r="51" spans="1:7" s="9" customFormat="1" ht="54" customHeight="1">
      <c r="A51" s="68"/>
      <c r="B51" s="42" t="s">
        <v>47</v>
      </c>
      <c r="C51" s="37">
        <v>6050</v>
      </c>
      <c r="D51" s="38">
        <v>91000</v>
      </c>
      <c r="E51" s="39">
        <v>0</v>
      </c>
      <c r="F51" s="40">
        <f t="shared" si="1"/>
        <v>0</v>
      </c>
      <c r="G51" s="41">
        <v>91000</v>
      </c>
    </row>
    <row r="52" spans="1:7" s="9" customFormat="1" ht="16.5" customHeight="1">
      <c r="A52" s="21"/>
      <c r="B52" s="22" t="s">
        <v>48</v>
      </c>
      <c r="C52" s="23"/>
      <c r="D52" s="24">
        <f>SUM(D53)</f>
        <v>113160</v>
      </c>
      <c r="E52" s="25">
        <f>SUM(E53)</f>
        <v>0</v>
      </c>
      <c r="F52" s="26">
        <f t="shared" si="1"/>
        <v>0</v>
      </c>
      <c r="G52" s="27">
        <f>SUM(G53)</f>
        <v>113160</v>
      </c>
    </row>
    <row r="53" spans="1:7" s="9" customFormat="1" ht="16.5" customHeight="1">
      <c r="A53" s="28"/>
      <c r="B53" s="29" t="s">
        <v>49</v>
      </c>
      <c r="C53" s="30"/>
      <c r="D53" s="31">
        <f>SUM(D54)</f>
        <v>113160</v>
      </c>
      <c r="E53" s="32">
        <f>SUM(E54)</f>
        <v>0</v>
      </c>
      <c r="F53" s="33">
        <f t="shared" si="1"/>
        <v>0</v>
      </c>
      <c r="G53" s="34">
        <f>SUM(G54)</f>
        <v>113160</v>
      </c>
    </row>
    <row r="54" spans="1:7" s="9" customFormat="1" ht="42" customHeight="1">
      <c r="A54" s="68"/>
      <c r="B54" s="36" t="s">
        <v>50</v>
      </c>
      <c r="C54" s="37">
        <v>6050</v>
      </c>
      <c r="D54" s="38">
        <v>113160</v>
      </c>
      <c r="E54" s="39">
        <v>0</v>
      </c>
      <c r="F54" s="40">
        <f t="shared" si="1"/>
        <v>0</v>
      </c>
      <c r="G54" s="41">
        <v>113160</v>
      </c>
    </row>
    <row r="55" spans="1:7" s="9" customFormat="1" ht="16.5" customHeight="1">
      <c r="A55" s="21"/>
      <c r="B55" s="22" t="s">
        <v>51</v>
      </c>
      <c r="C55" s="23"/>
      <c r="D55" s="24">
        <f>SUM(D56)</f>
        <v>416432</v>
      </c>
      <c r="E55" s="25">
        <f>SUM(E56)</f>
        <v>159285</v>
      </c>
      <c r="F55" s="26">
        <f t="shared" si="1"/>
        <v>0.382499423675414</v>
      </c>
      <c r="G55" s="27">
        <f>SUM(G56)</f>
        <v>257147</v>
      </c>
    </row>
    <row r="56" spans="1:7" s="9" customFormat="1" ht="16.5" customHeight="1">
      <c r="A56" s="28"/>
      <c r="B56" s="29" t="s">
        <v>52</v>
      </c>
      <c r="C56" s="30"/>
      <c r="D56" s="31">
        <f>SUM(D57:D58)</f>
        <v>416432</v>
      </c>
      <c r="E56" s="32">
        <f>SUM(E57:E58)</f>
        <v>159285</v>
      </c>
      <c r="F56" s="33">
        <f t="shared" si="1"/>
        <v>0.382499423675414</v>
      </c>
      <c r="G56" s="34">
        <f>SUM(G57:G58)</f>
        <v>257147</v>
      </c>
    </row>
    <row r="57" spans="1:7" s="9" customFormat="1" ht="42" customHeight="1">
      <c r="A57" s="68"/>
      <c r="B57" s="36" t="s">
        <v>53</v>
      </c>
      <c r="C57" s="37">
        <v>6050</v>
      </c>
      <c r="D57" s="38">
        <v>159285</v>
      </c>
      <c r="E57" s="39">
        <v>159285</v>
      </c>
      <c r="F57" s="40">
        <f t="shared" si="1"/>
        <v>1</v>
      </c>
      <c r="G57" s="41">
        <v>0</v>
      </c>
    </row>
    <row r="58" spans="1:7" s="9" customFormat="1" ht="16.5" customHeight="1">
      <c r="A58" s="68"/>
      <c r="B58" s="36" t="s">
        <v>54</v>
      </c>
      <c r="C58" s="37">
        <v>6059</v>
      </c>
      <c r="D58" s="38">
        <v>257147</v>
      </c>
      <c r="E58" s="39">
        <v>0</v>
      </c>
      <c r="F58" s="40">
        <f t="shared" si="1"/>
        <v>0</v>
      </c>
      <c r="G58" s="41">
        <v>257147</v>
      </c>
    </row>
    <row r="59" spans="1:7" s="9" customFormat="1" ht="16.5" customHeight="1">
      <c r="A59" s="21"/>
      <c r="B59" s="22" t="s">
        <v>55</v>
      </c>
      <c r="C59" s="23"/>
      <c r="D59" s="24">
        <f>SUM(D60+D62+D66)</f>
        <v>901300</v>
      </c>
      <c r="E59" s="25">
        <f>SUM(E60+E62+E66)</f>
        <v>669909.39</v>
      </c>
      <c r="F59" s="26">
        <f t="shared" si="1"/>
        <v>0.7432701542216799</v>
      </c>
      <c r="G59" s="27">
        <f>SUM(G60+G62+G66)</f>
        <v>231390.61</v>
      </c>
    </row>
    <row r="60" spans="1:7" s="9" customFormat="1" ht="16.5" customHeight="1">
      <c r="A60" s="28"/>
      <c r="B60" s="29" t="s">
        <v>56</v>
      </c>
      <c r="C60" s="30"/>
      <c r="D60" s="31">
        <f>SUM(D61)</f>
        <v>43750</v>
      </c>
      <c r="E60" s="32">
        <f>SUM(E61)</f>
        <v>8856</v>
      </c>
      <c r="F60" s="33">
        <f t="shared" si="1"/>
        <v>0.20242285714285715</v>
      </c>
      <c r="G60" s="34">
        <f>SUM(G61)</f>
        <v>34894</v>
      </c>
    </row>
    <row r="61" spans="1:7" s="9" customFormat="1" ht="43.5" customHeight="1">
      <c r="A61" s="68"/>
      <c r="B61" s="42" t="s">
        <v>57</v>
      </c>
      <c r="C61" s="37">
        <v>6050</v>
      </c>
      <c r="D61" s="38">
        <v>43750</v>
      </c>
      <c r="E61" s="39">
        <v>8856</v>
      </c>
      <c r="F61" s="40">
        <f t="shared" si="1"/>
        <v>0.20242285714285715</v>
      </c>
      <c r="G61" s="41">
        <v>34894</v>
      </c>
    </row>
    <row r="62" spans="1:7" s="9" customFormat="1" ht="16.5" customHeight="1">
      <c r="A62" s="28"/>
      <c r="B62" s="29" t="s">
        <v>58</v>
      </c>
      <c r="C62" s="30"/>
      <c r="D62" s="31">
        <f>SUM(D63:D65)</f>
        <v>725750</v>
      </c>
      <c r="E62" s="32">
        <f>SUM(E63:E65)</f>
        <v>661053.39</v>
      </c>
      <c r="F62" s="33">
        <f t="shared" si="1"/>
        <v>0.9108555149844988</v>
      </c>
      <c r="G62" s="34">
        <f>SUM(G63:G65)</f>
        <v>64696.61</v>
      </c>
    </row>
    <row r="63" spans="1:7" s="9" customFormat="1" ht="42.75" customHeight="1">
      <c r="A63" s="68"/>
      <c r="B63" s="42" t="s">
        <v>59</v>
      </c>
      <c r="C63" s="37">
        <v>6050</v>
      </c>
      <c r="D63" s="38">
        <v>558400</v>
      </c>
      <c r="E63" s="39">
        <v>557917.89</v>
      </c>
      <c r="F63" s="40">
        <f t="shared" si="1"/>
        <v>0.9991366224928367</v>
      </c>
      <c r="G63" s="41">
        <v>482.11</v>
      </c>
    </row>
    <row r="64" spans="1:7" s="9" customFormat="1" ht="43.5" customHeight="1">
      <c r="A64" s="69"/>
      <c r="B64" s="42" t="s">
        <v>60</v>
      </c>
      <c r="C64" s="37">
        <v>6050</v>
      </c>
      <c r="D64" s="38">
        <v>81250</v>
      </c>
      <c r="E64" s="39">
        <v>18327</v>
      </c>
      <c r="F64" s="40">
        <f t="shared" si="1"/>
        <v>0.22556307692307692</v>
      </c>
      <c r="G64" s="41">
        <v>62923</v>
      </c>
    </row>
    <row r="65" spans="1:34" s="9" customFormat="1" ht="54" customHeight="1">
      <c r="A65" s="69"/>
      <c r="B65" s="42" t="s">
        <v>61</v>
      </c>
      <c r="C65" s="37">
        <v>6050</v>
      </c>
      <c r="D65" s="38">
        <v>86100</v>
      </c>
      <c r="E65" s="39">
        <v>84808.5</v>
      </c>
      <c r="F65" s="40">
        <f t="shared" si="1"/>
        <v>0.985</v>
      </c>
      <c r="G65" s="41">
        <v>1291.5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</row>
    <row r="66" spans="1:34" s="9" customFormat="1" ht="16.5" customHeight="1">
      <c r="A66" s="28"/>
      <c r="B66" s="29" t="s">
        <v>62</v>
      </c>
      <c r="C66" s="30"/>
      <c r="D66" s="31">
        <f>SUM(D67)</f>
        <v>131800</v>
      </c>
      <c r="E66" s="32">
        <f>SUM(E67:E69)</f>
        <v>0</v>
      </c>
      <c r="F66" s="33">
        <f t="shared" si="1"/>
        <v>0</v>
      </c>
      <c r="G66" s="34">
        <f>SUM(G67:G69)</f>
        <v>131800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</row>
    <row r="67" spans="1:34" s="9" customFormat="1" ht="42" customHeight="1">
      <c r="A67" s="68"/>
      <c r="B67" s="36" t="s">
        <v>63</v>
      </c>
      <c r="C67" s="37">
        <v>6050</v>
      </c>
      <c r="D67" s="38">
        <v>131800</v>
      </c>
      <c r="E67" s="39">
        <v>0</v>
      </c>
      <c r="F67" s="40">
        <f t="shared" si="1"/>
        <v>0</v>
      </c>
      <c r="G67" s="41">
        <v>0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</row>
    <row r="68" spans="1:34" s="9" customFormat="1" ht="42" customHeight="1">
      <c r="A68" s="69"/>
      <c r="B68" s="36" t="s">
        <v>64</v>
      </c>
      <c r="C68" s="37">
        <v>6050</v>
      </c>
      <c r="D68" s="38">
        <v>129150</v>
      </c>
      <c r="E68" s="39">
        <v>0</v>
      </c>
      <c r="F68" s="40">
        <f t="shared" si="1"/>
        <v>0</v>
      </c>
      <c r="G68" s="41">
        <v>129150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</row>
    <row r="69" spans="1:7" s="9" customFormat="1" ht="29.25" customHeight="1">
      <c r="A69" s="69"/>
      <c r="B69" s="36" t="s">
        <v>65</v>
      </c>
      <c r="C69" s="37">
        <v>6050</v>
      </c>
      <c r="D69" s="38">
        <v>2650</v>
      </c>
      <c r="E69" s="39">
        <v>0</v>
      </c>
      <c r="F69" s="40">
        <f t="shared" si="1"/>
        <v>0</v>
      </c>
      <c r="G69" s="41">
        <v>2650</v>
      </c>
    </row>
    <row r="70" spans="1:7" s="9" customFormat="1" ht="16.5" customHeight="1">
      <c r="A70" s="21"/>
      <c r="B70" s="22" t="s">
        <v>66</v>
      </c>
      <c r="C70" s="23"/>
      <c r="D70" s="24">
        <f>SUM(D71)</f>
        <v>278194</v>
      </c>
      <c r="E70" s="25">
        <f>SUM(E71)</f>
        <v>278193.93</v>
      </c>
      <c r="F70" s="26">
        <f t="shared" si="1"/>
        <v>0.9999997483770319</v>
      </c>
      <c r="G70" s="27">
        <f>SUM(G71)</f>
        <v>0.07</v>
      </c>
    </row>
    <row r="71" spans="1:7" s="9" customFormat="1" ht="16.5" customHeight="1">
      <c r="A71" s="28"/>
      <c r="B71" s="29" t="s">
        <v>67</v>
      </c>
      <c r="C71" s="30"/>
      <c r="D71" s="31">
        <f>SUM(D72)</f>
        <v>278194</v>
      </c>
      <c r="E71" s="32">
        <f>SUM(E72)</f>
        <v>278193.93</v>
      </c>
      <c r="F71" s="33">
        <f t="shared" si="1"/>
        <v>0.9999997483770319</v>
      </c>
      <c r="G71" s="34">
        <f>SUM(G72)</f>
        <v>0.07</v>
      </c>
    </row>
    <row r="72" spans="1:7" s="9" customFormat="1" ht="16.5" customHeight="1">
      <c r="A72" s="68"/>
      <c r="B72" s="36" t="s">
        <v>68</v>
      </c>
      <c r="C72" s="37">
        <v>6050</v>
      </c>
      <c r="D72" s="38">
        <v>278194</v>
      </c>
      <c r="E72" s="39">
        <v>278193.93</v>
      </c>
      <c r="F72" s="40">
        <f t="shared" si="1"/>
        <v>0.9999997483770319</v>
      </c>
      <c r="G72" s="41">
        <v>0.07</v>
      </c>
    </row>
    <row r="73" spans="1:7" s="9" customFormat="1" ht="16.5" customHeight="1">
      <c r="A73" s="21"/>
      <c r="B73" s="22" t="s">
        <v>69</v>
      </c>
      <c r="C73" s="23"/>
      <c r="D73" s="24">
        <f>SUM(D74+D76+D78)</f>
        <v>563000</v>
      </c>
      <c r="E73" s="25">
        <f>SUM(E74+E76+E78)</f>
        <v>183370.37</v>
      </c>
      <c r="F73" s="26">
        <f t="shared" si="1"/>
        <v>0.32570225577264655</v>
      </c>
      <c r="G73" s="27">
        <f>SUM(G74+G76+G78)</f>
        <v>379629.63</v>
      </c>
    </row>
    <row r="74" spans="1:7" s="9" customFormat="1" ht="16.5" customHeight="1">
      <c r="A74" s="28"/>
      <c r="B74" s="29" t="s">
        <v>70</v>
      </c>
      <c r="C74" s="30"/>
      <c r="D74" s="31">
        <f>SUM(D75)</f>
        <v>260000</v>
      </c>
      <c r="E74" s="32">
        <f>SUM(E75)</f>
        <v>80565</v>
      </c>
      <c r="F74" s="33"/>
      <c r="G74" s="34">
        <f>SUM(G75)</f>
        <v>179435</v>
      </c>
    </row>
    <row r="75" spans="1:7" s="9" customFormat="1" ht="29.25" customHeight="1">
      <c r="A75" s="68"/>
      <c r="B75" s="36" t="s">
        <v>71</v>
      </c>
      <c r="C75" s="37">
        <v>6059</v>
      </c>
      <c r="D75" s="38">
        <v>260000</v>
      </c>
      <c r="E75" s="39">
        <v>80565</v>
      </c>
      <c r="F75" s="40">
        <f aca="true" t="shared" si="2" ref="F75:F84">E75/D75</f>
        <v>0.3098653846153846</v>
      </c>
      <c r="G75" s="41">
        <v>179435</v>
      </c>
    </row>
    <row r="76" spans="1:7" s="9" customFormat="1" ht="16.5" customHeight="1">
      <c r="A76" s="28"/>
      <c r="B76" s="29" t="s">
        <v>72</v>
      </c>
      <c r="C76" s="30"/>
      <c r="D76" s="31">
        <f>SUM(D77)</f>
        <v>103000</v>
      </c>
      <c r="E76" s="32">
        <f>SUM(E77)</f>
        <v>102805.37</v>
      </c>
      <c r="F76" s="33">
        <f t="shared" si="2"/>
        <v>0.9981103883495145</v>
      </c>
      <c r="G76" s="34">
        <f>SUM(G77)</f>
        <v>194.63</v>
      </c>
    </row>
    <row r="77" spans="1:7" s="9" customFormat="1" ht="29.25" customHeight="1">
      <c r="A77" s="68"/>
      <c r="B77" s="36" t="s">
        <v>73</v>
      </c>
      <c r="C77" s="37">
        <v>6050</v>
      </c>
      <c r="D77" s="38">
        <v>103000</v>
      </c>
      <c r="E77" s="39">
        <v>102805.37</v>
      </c>
      <c r="F77" s="40">
        <f t="shared" si="2"/>
        <v>0.9981103883495145</v>
      </c>
      <c r="G77" s="41">
        <v>194.63</v>
      </c>
    </row>
    <row r="78" spans="1:7" s="9" customFormat="1" ht="16.5" customHeight="1">
      <c r="A78" s="28"/>
      <c r="B78" s="29" t="s">
        <v>74</v>
      </c>
      <c r="C78" s="30"/>
      <c r="D78" s="31">
        <f>SUM(D79:D80)</f>
        <v>200000</v>
      </c>
      <c r="E78" s="32">
        <f>SUM(E79:E80)</f>
        <v>0</v>
      </c>
      <c r="F78" s="33">
        <f t="shared" si="2"/>
        <v>0</v>
      </c>
      <c r="G78" s="34">
        <f>SUM(G79:G80)</f>
        <v>200000</v>
      </c>
    </row>
    <row r="79" spans="1:7" s="9" customFormat="1" ht="29.25" customHeight="1">
      <c r="A79" s="68"/>
      <c r="B79" s="36" t="s">
        <v>75</v>
      </c>
      <c r="C79" s="37">
        <v>6050</v>
      </c>
      <c r="D79" s="38">
        <v>120000</v>
      </c>
      <c r="E79" s="39">
        <v>0</v>
      </c>
      <c r="F79" s="40">
        <f t="shared" si="2"/>
        <v>0</v>
      </c>
      <c r="G79" s="41">
        <v>120000</v>
      </c>
    </row>
    <row r="80" spans="1:7" s="9" customFormat="1" ht="29.25" customHeight="1">
      <c r="A80" s="68"/>
      <c r="B80" s="36" t="s">
        <v>76</v>
      </c>
      <c r="C80" s="37">
        <v>6050</v>
      </c>
      <c r="D80" s="38">
        <v>80000</v>
      </c>
      <c r="E80" s="39">
        <v>0</v>
      </c>
      <c r="F80" s="40">
        <f t="shared" si="2"/>
        <v>0</v>
      </c>
      <c r="G80" s="41">
        <v>80000</v>
      </c>
    </row>
    <row r="81" spans="1:7" s="9" customFormat="1" ht="16.5" customHeight="1">
      <c r="A81" s="21"/>
      <c r="B81" s="22" t="s">
        <v>77</v>
      </c>
      <c r="C81" s="23"/>
      <c r="D81" s="24">
        <f>SUM(D82)</f>
        <v>148092</v>
      </c>
      <c r="E81" s="25">
        <f>SUM(E82)</f>
        <v>0</v>
      </c>
      <c r="F81" s="26">
        <f t="shared" si="2"/>
        <v>0</v>
      </c>
      <c r="G81" s="27">
        <f>SUM(G82)</f>
        <v>148092</v>
      </c>
    </row>
    <row r="82" spans="1:7" s="9" customFormat="1" ht="16.5" customHeight="1">
      <c r="A82" s="28"/>
      <c r="B82" s="29" t="s">
        <v>78</v>
      </c>
      <c r="C82" s="30"/>
      <c r="D82" s="31">
        <f>SUM(D83)</f>
        <v>148092</v>
      </c>
      <c r="E82" s="32">
        <f>SUM(E83)</f>
        <v>0</v>
      </c>
      <c r="F82" s="33">
        <f t="shared" si="2"/>
        <v>0</v>
      </c>
      <c r="G82" s="34">
        <f>SUM(G83)</f>
        <v>148092</v>
      </c>
    </row>
    <row r="83" spans="1:7" s="9" customFormat="1" ht="42" customHeight="1">
      <c r="A83" s="68"/>
      <c r="B83" s="36" t="s">
        <v>79</v>
      </c>
      <c r="C83" s="37">
        <v>6050</v>
      </c>
      <c r="D83" s="38">
        <v>148092</v>
      </c>
      <c r="E83" s="39">
        <v>0</v>
      </c>
      <c r="F83" s="40">
        <f t="shared" si="2"/>
        <v>0</v>
      </c>
      <c r="G83" s="41">
        <v>148092</v>
      </c>
    </row>
    <row r="84" spans="1:7" s="9" customFormat="1" ht="18" customHeight="1">
      <c r="A84" s="45"/>
      <c r="B84" s="46" t="s">
        <v>80</v>
      </c>
      <c r="C84" s="47"/>
      <c r="D84" s="48">
        <f>SUM(D14+D41+D49+D52+D55+D59+D70+D73+D81)</f>
        <v>8002570</v>
      </c>
      <c r="E84" s="49">
        <f>SUM(E14+E41+E49+E52+E55+E59+E70+E73+E81)</f>
        <v>3513492.1400000006</v>
      </c>
      <c r="F84" s="50">
        <f t="shared" si="2"/>
        <v>0.43904547414143213</v>
      </c>
      <c r="G84" s="51">
        <f>SUM(G14+G41+G49+G52+G55+G59+G70+G73+G81)</f>
        <v>4489077.859999999</v>
      </c>
    </row>
    <row r="85" spans="1:7" s="9" customFormat="1" ht="21.75" customHeight="1">
      <c r="A85" s="70" t="s">
        <v>81</v>
      </c>
      <c r="B85" s="60"/>
      <c r="C85" s="60"/>
      <c r="D85" s="60"/>
      <c r="E85" s="60"/>
      <c r="F85" s="60"/>
      <c r="G85" s="71"/>
    </row>
    <row r="86" spans="1:7" s="9" customFormat="1" ht="16.5" customHeight="1">
      <c r="A86" s="21"/>
      <c r="B86" s="22" t="s">
        <v>82</v>
      </c>
      <c r="C86" s="23"/>
      <c r="D86" s="24">
        <f>SUM(D87)</f>
        <v>55472</v>
      </c>
      <c r="E86" s="25">
        <f>SUM(E87)</f>
        <v>10332</v>
      </c>
      <c r="F86" s="26">
        <f aca="true" t="shared" si="3" ref="F86:F106">E86/D86</f>
        <v>0.1862561292183444</v>
      </c>
      <c r="G86" s="27">
        <f>SUM(G87)</f>
        <v>45140</v>
      </c>
    </row>
    <row r="87" spans="1:7" s="9" customFormat="1" ht="16.5" customHeight="1">
      <c r="A87" s="28"/>
      <c r="B87" s="29" t="s">
        <v>83</v>
      </c>
      <c r="C87" s="30"/>
      <c r="D87" s="31">
        <f>SUM(D88:D91)</f>
        <v>55472</v>
      </c>
      <c r="E87" s="32">
        <f>SUM(E88:E91)</f>
        <v>10332</v>
      </c>
      <c r="F87" s="33">
        <f t="shared" si="3"/>
        <v>0.1862561292183444</v>
      </c>
      <c r="G87" s="34">
        <f>SUM(G88:G91)</f>
        <v>45140</v>
      </c>
    </row>
    <row r="88" spans="1:7" s="9" customFormat="1" ht="55.5" customHeight="1">
      <c r="A88" s="68"/>
      <c r="B88" s="36" t="s">
        <v>84</v>
      </c>
      <c r="C88" s="37">
        <v>4300</v>
      </c>
      <c r="D88" s="38">
        <v>4182</v>
      </c>
      <c r="E88" s="39">
        <v>4182</v>
      </c>
      <c r="F88" s="40">
        <f t="shared" si="3"/>
        <v>1</v>
      </c>
      <c r="G88" s="41">
        <v>0</v>
      </c>
    </row>
    <row r="89" spans="1:7" s="9" customFormat="1" ht="43.5" customHeight="1">
      <c r="A89" s="68"/>
      <c r="B89" s="42" t="s">
        <v>85</v>
      </c>
      <c r="C89" s="37"/>
      <c r="D89" s="38">
        <v>6150</v>
      </c>
      <c r="E89" s="39">
        <v>6150</v>
      </c>
      <c r="F89" s="40">
        <f t="shared" si="3"/>
        <v>1</v>
      </c>
      <c r="G89" s="41">
        <v>0</v>
      </c>
    </row>
    <row r="90" spans="1:7" s="9" customFormat="1" ht="69.75" customHeight="1">
      <c r="A90" s="68"/>
      <c r="B90" s="42" t="s">
        <v>86</v>
      </c>
      <c r="C90" s="37"/>
      <c r="D90" s="38">
        <v>31720</v>
      </c>
      <c r="E90" s="39">
        <v>0</v>
      </c>
      <c r="F90" s="40">
        <f t="shared" si="3"/>
        <v>0</v>
      </c>
      <c r="G90" s="41">
        <v>31720</v>
      </c>
    </row>
    <row r="91" spans="1:7" s="9" customFormat="1" ht="43.5" customHeight="1">
      <c r="A91" s="68"/>
      <c r="B91" s="42" t="s">
        <v>87</v>
      </c>
      <c r="C91" s="37"/>
      <c r="D91" s="38">
        <v>13420</v>
      </c>
      <c r="E91" s="39">
        <v>0</v>
      </c>
      <c r="F91" s="40">
        <f t="shared" si="3"/>
        <v>0</v>
      </c>
      <c r="G91" s="41">
        <v>13420</v>
      </c>
    </row>
    <row r="92" spans="1:7" s="9" customFormat="1" ht="16.5" customHeight="1">
      <c r="A92" s="21"/>
      <c r="B92" s="22" t="s">
        <v>88</v>
      </c>
      <c r="C92" s="23"/>
      <c r="D92" s="24">
        <f>SUM(D93)</f>
        <v>5535</v>
      </c>
      <c r="E92" s="25">
        <f>SUM(E93)</f>
        <v>5535</v>
      </c>
      <c r="F92" s="26">
        <f t="shared" si="3"/>
        <v>1</v>
      </c>
      <c r="G92" s="27">
        <f>SUM(G93)</f>
        <v>0</v>
      </c>
    </row>
    <row r="93" spans="1:7" s="9" customFormat="1" ht="16.5" customHeight="1">
      <c r="A93" s="28"/>
      <c r="B93" s="29" t="s">
        <v>62</v>
      </c>
      <c r="C93" s="30"/>
      <c r="D93" s="31">
        <f>SUM(D95:D96)</f>
        <v>5535</v>
      </c>
      <c r="E93" s="32">
        <f>SUM(E94:E96)</f>
        <v>5535</v>
      </c>
      <c r="F93" s="33">
        <f t="shared" si="3"/>
        <v>1</v>
      </c>
      <c r="G93" s="34">
        <f>SUM(G94:G96)</f>
        <v>0</v>
      </c>
    </row>
    <row r="94" spans="1:7" s="9" customFormat="1" ht="42" customHeight="1">
      <c r="A94" s="68"/>
      <c r="B94" s="36" t="s">
        <v>89</v>
      </c>
      <c r="C94" s="37">
        <v>4300</v>
      </c>
      <c r="D94" s="38">
        <v>5535</v>
      </c>
      <c r="E94" s="39">
        <v>0</v>
      </c>
      <c r="F94" s="40">
        <f t="shared" si="3"/>
        <v>0</v>
      </c>
      <c r="G94" s="41">
        <v>0</v>
      </c>
    </row>
    <row r="95" spans="1:7" s="9" customFormat="1" ht="55.5" customHeight="1">
      <c r="A95" s="68"/>
      <c r="B95" s="36" t="s">
        <v>90</v>
      </c>
      <c r="C95" s="37"/>
      <c r="D95" s="38">
        <v>2337</v>
      </c>
      <c r="E95" s="39">
        <v>2337</v>
      </c>
      <c r="F95" s="40">
        <f t="shared" si="3"/>
        <v>1</v>
      </c>
      <c r="G95" s="41">
        <v>0</v>
      </c>
    </row>
    <row r="96" spans="1:7" s="9" customFormat="1" ht="55.5" customHeight="1">
      <c r="A96" s="68"/>
      <c r="B96" s="36" t="s">
        <v>91</v>
      </c>
      <c r="C96" s="37"/>
      <c r="D96" s="38">
        <v>3198</v>
      </c>
      <c r="E96" s="39">
        <v>3198</v>
      </c>
      <c r="F96" s="40">
        <f t="shared" si="3"/>
        <v>1</v>
      </c>
      <c r="G96" s="41">
        <v>0</v>
      </c>
    </row>
    <row r="97" spans="1:7" s="9" customFormat="1" ht="16.5" customHeight="1">
      <c r="A97" s="21"/>
      <c r="B97" s="22" t="s">
        <v>92</v>
      </c>
      <c r="C97" s="23"/>
      <c r="D97" s="24">
        <f>SUM(D98)</f>
        <v>65710</v>
      </c>
      <c r="E97" s="25">
        <f>SUM(E98)</f>
        <v>65710</v>
      </c>
      <c r="F97" s="26">
        <f t="shared" si="3"/>
        <v>1</v>
      </c>
      <c r="G97" s="27">
        <f>SUM(G98)</f>
        <v>0</v>
      </c>
    </row>
    <row r="98" spans="1:7" s="9" customFormat="1" ht="16.5" customHeight="1">
      <c r="A98" s="28"/>
      <c r="B98" s="29" t="s">
        <v>93</v>
      </c>
      <c r="C98" s="30"/>
      <c r="D98" s="31">
        <f>SUM(D99)</f>
        <v>65710</v>
      </c>
      <c r="E98" s="32">
        <f>SUM(E99)</f>
        <v>65710</v>
      </c>
      <c r="F98" s="33">
        <f t="shared" si="3"/>
        <v>1</v>
      </c>
      <c r="G98" s="34">
        <f>SUM(G99)</f>
        <v>0</v>
      </c>
    </row>
    <row r="99" spans="1:7" s="9" customFormat="1" ht="16.5" customHeight="1">
      <c r="A99" s="68"/>
      <c r="B99" s="36" t="s">
        <v>94</v>
      </c>
      <c r="C99" s="37">
        <v>3240</v>
      </c>
      <c r="D99" s="38">
        <v>65710</v>
      </c>
      <c r="E99" s="39">
        <v>65710</v>
      </c>
      <c r="F99" s="40">
        <f t="shared" si="3"/>
        <v>1</v>
      </c>
      <c r="G99" s="41">
        <v>0</v>
      </c>
    </row>
    <row r="100" spans="1:7" s="9" customFormat="1" ht="16.5" customHeight="1">
      <c r="A100" s="21"/>
      <c r="B100" s="22" t="s">
        <v>95</v>
      </c>
      <c r="C100" s="23"/>
      <c r="D100" s="24">
        <f>SUM(D101)</f>
        <v>273310</v>
      </c>
      <c r="E100" s="25">
        <f>SUM(E101)</f>
        <v>273310</v>
      </c>
      <c r="F100" s="26">
        <f t="shared" si="3"/>
        <v>1</v>
      </c>
      <c r="G100" s="27">
        <f>SUM(G101)</f>
        <v>0</v>
      </c>
    </row>
    <row r="101" spans="1:7" s="9" customFormat="1" ht="16.5" customHeight="1">
      <c r="A101" s="28"/>
      <c r="B101" s="29" t="s">
        <v>96</v>
      </c>
      <c r="C101" s="30"/>
      <c r="D101" s="31">
        <f>SUM(D102)</f>
        <v>273310</v>
      </c>
      <c r="E101" s="32">
        <f>SUM(E102)</f>
        <v>273310</v>
      </c>
      <c r="F101" s="33">
        <f t="shared" si="3"/>
        <v>1</v>
      </c>
      <c r="G101" s="34">
        <f>SUM(G102)</f>
        <v>0</v>
      </c>
    </row>
    <row r="102" spans="1:7" s="9" customFormat="1" ht="16.5" customHeight="1">
      <c r="A102" s="68"/>
      <c r="B102" s="36" t="s">
        <v>97</v>
      </c>
      <c r="C102" s="37">
        <v>4270</v>
      </c>
      <c r="D102" s="38">
        <v>273310</v>
      </c>
      <c r="E102" s="39">
        <v>273310</v>
      </c>
      <c r="F102" s="40">
        <f t="shared" si="3"/>
        <v>1</v>
      </c>
      <c r="G102" s="41">
        <v>0</v>
      </c>
    </row>
    <row r="103" spans="1:7" s="9" customFormat="1" ht="16.5" customHeight="1">
      <c r="A103" s="21"/>
      <c r="B103" s="22" t="s">
        <v>98</v>
      </c>
      <c r="C103" s="23"/>
      <c r="D103" s="24">
        <f>SUM(D104)</f>
        <v>1476</v>
      </c>
      <c r="E103" s="25">
        <f>SUM(E104)</f>
        <v>1476</v>
      </c>
      <c r="F103" s="26">
        <f t="shared" si="3"/>
        <v>1</v>
      </c>
      <c r="G103" s="27">
        <f>SUM(G104)</f>
        <v>0</v>
      </c>
    </row>
    <row r="104" spans="1:7" s="9" customFormat="1" ht="16.5" customHeight="1">
      <c r="A104" s="28"/>
      <c r="B104" s="29" t="s">
        <v>99</v>
      </c>
      <c r="C104" s="30"/>
      <c r="D104" s="31">
        <f>SUM(D105)</f>
        <v>1476</v>
      </c>
      <c r="E104" s="32">
        <f>SUM(E105)</f>
        <v>1476</v>
      </c>
      <c r="F104" s="33">
        <f t="shared" si="3"/>
        <v>1</v>
      </c>
      <c r="G104" s="34">
        <f>SUM(G105)</f>
        <v>0</v>
      </c>
    </row>
    <row r="105" spans="1:7" s="9" customFormat="1" ht="56.25" customHeight="1">
      <c r="A105" s="68"/>
      <c r="B105" s="42" t="s">
        <v>100</v>
      </c>
      <c r="C105" s="37">
        <v>4300</v>
      </c>
      <c r="D105" s="38">
        <v>1476</v>
      </c>
      <c r="E105" s="39">
        <v>1476</v>
      </c>
      <c r="F105" s="40">
        <f t="shared" si="3"/>
        <v>1</v>
      </c>
      <c r="G105" s="41">
        <v>0</v>
      </c>
    </row>
    <row r="106" spans="1:7" s="9" customFormat="1" ht="18" customHeight="1">
      <c r="A106" s="45"/>
      <c r="B106" s="46" t="s">
        <v>101</v>
      </c>
      <c r="C106" s="47"/>
      <c r="D106" s="48">
        <f>SUM(D86+D92+D97+D100+D103)</f>
        <v>401503</v>
      </c>
      <c r="E106" s="49">
        <f>SUM(E86+E92+E97+E100+E103)</f>
        <v>356363</v>
      </c>
      <c r="F106" s="50">
        <f t="shared" si="3"/>
        <v>0.8875724465321554</v>
      </c>
      <c r="G106" s="51">
        <f>SUM(G86+G92+G97+G100+G103)</f>
        <v>45140</v>
      </c>
    </row>
    <row r="107" spans="1:7" s="9" customFormat="1" ht="15.75" customHeight="1" thickBot="1">
      <c r="A107" s="72"/>
      <c r="B107" s="73"/>
      <c r="C107" s="74"/>
      <c r="D107" s="75"/>
      <c r="E107" s="76"/>
      <c r="F107" s="77"/>
      <c r="G107" s="78"/>
    </row>
    <row r="108" spans="1:7" s="9" customFormat="1" ht="18" thickBot="1" thickTop="1">
      <c r="A108" s="55" t="s">
        <v>102</v>
      </c>
      <c r="B108" s="55"/>
      <c r="C108" s="55"/>
      <c r="D108" s="56">
        <f>SUM(D84+D106)</f>
        <v>8404073</v>
      </c>
      <c r="E108" s="57">
        <f>SUM(E84+E106)</f>
        <v>3869855.1400000006</v>
      </c>
      <c r="F108" s="58">
        <f>E108/D108</f>
        <v>0.4604737655182196</v>
      </c>
      <c r="G108" s="59">
        <f>SUM(G84+G106)</f>
        <v>4534217.859999999</v>
      </c>
    </row>
    <row r="109" ht="15.75" customHeight="1" thickTop="1"/>
  </sheetData>
  <sheetProtection selectLockedCells="1" selectUnlockedCells="1"/>
  <mergeCells count="5">
    <mergeCell ref="F6:G6"/>
    <mergeCell ref="A9:G9"/>
    <mergeCell ref="A13:G13"/>
    <mergeCell ref="A85:G85"/>
    <mergeCell ref="A108:C108"/>
  </mergeCells>
  <printOptions/>
  <pageMargins left="0.7875" right="0.7875" top="0.5902777777777778" bottom="0.8291666666666666" header="0.5118055555555555" footer="0.43333333333333335"/>
  <pageSetup firstPageNumber="35" useFirstPageNumber="1" horizontalDpi="300" verticalDpi="300" orientation="portrait" paperSize="9" scale="59" r:id="rId1"/>
  <headerFooter alignWithMargins="0">
    <oddFooter>&amp;C&amp;20&amp;P</oddFooter>
  </headerFooter>
  <rowBreaks count="2" manualBreakCount="2">
    <brk id="43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2013-08-22T07:38:20Z</cp:lastPrinted>
  <dcterms:modified xsi:type="dcterms:W3CDTF">2013-08-22T07:39:06Z</dcterms:modified>
  <cp:category/>
  <cp:version/>
  <cp:contentType/>
  <cp:contentStatus/>
</cp:coreProperties>
</file>