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41" activeTab="0"/>
  </bookViews>
  <sheets>
    <sheet name="Wydatki" sheetId="1" r:id="rId1"/>
  </sheets>
  <definedNames>
    <definedName name="_xlnm.Print_Area" localSheetId="0">'Wydatki'!$B$5:$I$1057</definedName>
  </definedNames>
  <calcPr fullCalcOnLoad="1"/>
</workbook>
</file>

<file path=xl/sharedStrings.xml><?xml version="1.0" encoding="utf-8"?>
<sst xmlns="http://schemas.openxmlformats.org/spreadsheetml/2006/main" count="1160" uniqueCount="302">
  <si>
    <t>Dział</t>
  </si>
  <si>
    <t>Rozdział</t>
  </si>
  <si>
    <t>Paragraf</t>
  </si>
  <si>
    <t>Wyszczególnienie</t>
  </si>
  <si>
    <t>% wykonania</t>
  </si>
  <si>
    <t>1</t>
  </si>
  <si>
    <t>2</t>
  </si>
  <si>
    <t>3</t>
  </si>
  <si>
    <t>4</t>
  </si>
  <si>
    <t>6</t>
  </si>
  <si>
    <t>7</t>
  </si>
  <si>
    <t>Rolnictwo i łowiectwo</t>
  </si>
  <si>
    <t>Zakup usług pozostałych</t>
  </si>
  <si>
    <t>01030</t>
  </si>
  <si>
    <t>Izby rolnicze</t>
  </si>
  <si>
    <t>Wpłaty gmin na rzecz izb rolniczych w wysokości 2% uzyskanych wpływów z podatku rolnego</t>
  </si>
  <si>
    <t>01095</t>
  </si>
  <si>
    <t>Pozostała działalność</t>
  </si>
  <si>
    <t>Różne opłaty i składki</t>
  </si>
  <si>
    <t>Leśnictwo</t>
  </si>
  <si>
    <t>02002</t>
  </si>
  <si>
    <t>Nadzór nad gospodarką leśną</t>
  </si>
  <si>
    <t>Transport i łączność</t>
  </si>
  <si>
    <t>60003</t>
  </si>
  <si>
    <t>Krajowe pasażerskie przewozy autobusowe</t>
  </si>
  <si>
    <t>Wydatki inwestycyjne jednostek budżetowych</t>
  </si>
  <si>
    <t>60004</t>
  </si>
  <si>
    <t>Lokalny transport zbiorowy</t>
  </si>
  <si>
    <t>Dotacja przedmiotowa z budżetu dla samorządowego zakładu budżetowego</t>
  </si>
  <si>
    <t>Dotacje celowe z budżetu na finansowanie lub dofinansowanie kosztów realizacji inwestycji i zakupów inwestycyjnych samorządowych zakładów budżetowych</t>
  </si>
  <si>
    <t>60015</t>
  </si>
  <si>
    <t>Drogi publiczne w miastach na prawach powiatu (w rozdziale nie ujmuje się wydatków na drogi gminne)</t>
  </si>
  <si>
    <t>Wynagrodzenia bezosobowe</t>
  </si>
  <si>
    <t>Zakup energii</t>
  </si>
  <si>
    <t>Zakup usług remontowych</t>
  </si>
  <si>
    <t>Zakup usług obejmujących wykonanie ekspertyz, analiz i opinii</t>
  </si>
  <si>
    <t>60016</t>
  </si>
  <si>
    <t>Drogi publiczne gminne</t>
  </si>
  <si>
    <t>Wydatki na zakupy inwestycyjne jednostek budżetowych</t>
  </si>
  <si>
    <t>60095</t>
  </si>
  <si>
    <t>Turystyka</t>
  </si>
  <si>
    <t>63003</t>
  </si>
  <si>
    <t>Zadania w zakresie upowszechniania turystyki</t>
  </si>
  <si>
    <t>Dotacja celowa z budżetu na finansowanie lub dofinansowanie zadań zleconych do realizacji stowarzyszeniom</t>
  </si>
  <si>
    <t>Gospodarka mieszkaniowa</t>
  </si>
  <si>
    <t>70004</t>
  </si>
  <si>
    <t>Różne jednostki obsługi gospodarki mieszkaniowej</t>
  </si>
  <si>
    <t>70005</t>
  </si>
  <si>
    <t>Gospodarka gruntami i nieruchomościami</t>
  </si>
  <si>
    <t>Odsetki od dotacji oraz płatności: wykorzystanych niezgodnie z przeznaczeniem lub wykorzystanych z naruszeniem procedur, o których mowa w art. 184 ustawy, pobranych nienależnie lub  w nadmiernej wysokości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</si>
  <si>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</si>
  <si>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</si>
  <si>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</si>
  <si>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</si>
  <si>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70095</t>
  </si>
  <si>
    <t>Działalność usługowa</t>
  </si>
  <si>
    <t>71004</t>
  </si>
  <si>
    <t>Plany zagospodarowania przestrzennego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</si>
  <si>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</si>
  <si>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</si>
  <si>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</si>
  <si>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</si>
  <si>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</si>
  <si>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</si>
  <si>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Wydatki osobowe niezaliczone do wynagrodzeń</t>
  </si>
  <si>
    <t>Wynagrodzenia osobowe pracowników</t>
  </si>
  <si>
    <t>Wynagrodzenia osobowe członków korpusu służby cywilnej</t>
  </si>
  <si>
    <t>Dodatkowe wynagrodzenie roczne</t>
  </si>
  <si>
    <t>Składki na ubezpieczenia społeczne</t>
  </si>
  <si>
    <t>Składki na Fundusz Pracy</t>
  </si>
  <si>
    <t>Zakup materiałów i wyposażenia</t>
  </si>
  <si>
    <t>Zakup usług zdrowotnych</t>
  </si>
  <si>
    <t>Opłaty z tytułu zakupu usług telekomunikacyjnych świadczonych w ruchomej publicznej sieci telefonicznej</t>
  </si>
  <si>
    <t>Podróże służbowe krajowe</t>
  </si>
  <si>
    <t>Odpisy na zakładowy fundusz świadczeń socjalnych</t>
  </si>
  <si>
    <t xml:space="preserve">Szkolenia pracowników niebędących członkami korpusu służby cywilnej </t>
  </si>
  <si>
    <t>71035</t>
  </si>
  <si>
    <t>Cmentarze</t>
  </si>
  <si>
    <t>71095</t>
  </si>
  <si>
    <t>Dotacje celowe przekazane dla powiatu na zadania bieżące realizowane na podstawie porozumień (umów) między jednostkami samorządu terytorialnego</t>
  </si>
  <si>
    <t>Wydatki na zakup i objęcie akcji, wniesienie wkładów do spółek prawa handlowego oraz na uzupełnienie funduszy statutowych banków państwowych i innych instytucji finansowych</t>
  </si>
  <si>
    <t>Administracja publiczna</t>
  </si>
  <si>
    <t>75011</t>
  </si>
  <si>
    <t>Urzędy wojewódzkie</t>
  </si>
  <si>
    <t>Opłata z tytułu zakupu usług telekomunikacyjnych świadczonych w stacjonarnej publicznej sieci telefonicznej.</t>
  </si>
  <si>
    <t>75020</t>
  </si>
  <si>
    <t>Starostwa powiatowe</t>
  </si>
  <si>
    <t>75022</t>
  </si>
  <si>
    <t>Rady gmin (miast i miast na prawach powiatu)</t>
  </si>
  <si>
    <t xml:space="preserve">Różne wydatki na rzecz osób fizycznych </t>
  </si>
  <si>
    <t>75023</t>
  </si>
  <si>
    <t>Urzędy gmin (miast i miast na prawach powiatu)</t>
  </si>
  <si>
    <t>Zakup usług dostępu do sieci Internet</t>
  </si>
  <si>
    <t>Zakup usług obejmujących tłumaczenia</t>
  </si>
  <si>
    <t>Opłaty za administrowanie i czynsze za budynki, lokale i pomieszczenia garażowe</t>
  </si>
  <si>
    <t>Podróże służbowe zagraniczne</t>
  </si>
  <si>
    <t>Pozostałe podatki na rzecz budżetów jednostek samorządu terytorialnego</t>
  </si>
  <si>
    <t>Podatek od towarów i usług (VAT).</t>
  </si>
  <si>
    <t>Dotacje celowe przekazane do samorządu województwa na inwestycje i zakupy inwestycyjne realizowane na podstawie porozumień (umów) między jednostkami samorządu terytorialnego</t>
  </si>
  <si>
    <t>75045</t>
  </si>
  <si>
    <t>Kwalifikacja wojskowa</t>
  </si>
  <si>
    <t>75075</t>
  </si>
  <si>
    <t>Promocja jednostek samorządu terytorialnego</t>
  </si>
  <si>
    <t>Nagrody o charakterze szczególnym niezaliczone do wynagrodzeń</t>
  </si>
  <si>
    <t>75095</t>
  </si>
  <si>
    <t>Wynagrodzenia agencyjno-prowizyjne</t>
  </si>
  <si>
    <t>Urzędy naczelnych organów władzy państwowej, kontroli i ochrony prawa oraz sądownictwa</t>
  </si>
  <si>
    <t>75101</t>
  </si>
  <si>
    <t>Urzędy naczelnych organów władzy państwowej, kontroli i ochrony prawa</t>
  </si>
  <si>
    <t>Bezpieczeństwo publiczne i ochrona przeciwpożarowa</t>
  </si>
  <si>
    <t>75404</t>
  </si>
  <si>
    <t>Komendy wojewódzkie Policji</t>
  </si>
  <si>
    <t>Wpłaty jednostek na państwowy fundusz celowy</t>
  </si>
  <si>
    <t>75411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</si>
  <si>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</si>
  <si>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</si>
  <si>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</si>
  <si>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</si>
  <si>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</si>
  <si>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</si>
  <si>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</t>
  </si>
  <si>
    <t>Zakup środków żywności</t>
  </si>
  <si>
    <t>Zakup leków, wyrobów medycznych i produktów biobójczych</t>
  </si>
  <si>
    <t>Podatek od nieruchomości</t>
  </si>
  <si>
    <t>Opłaty na rzecz budżetu państwa</t>
  </si>
  <si>
    <t>75414</t>
  </si>
  <si>
    <t>Obrona cywilna</t>
  </si>
  <si>
    <t>75416</t>
  </si>
  <si>
    <t>Straż gminna (miejska)</t>
  </si>
  <si>
    <t>Usuwanie skutków klęsk żywiołowych</t>
  </si>
  <si>
    <t>75495</t>
  </si>
  <si>
    <t>Obsługa długu publicznego</t>
  </si>
  <si>
    <t>75702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</si>
  <si>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</si>
  <si>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</si>
  <si>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</si>
  <si>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75818</t>
  </si>
  <si>
    <t>Rezerwy ogólne i celowe</t>
  </si>
  <si>
    <t>Rezerwy</t>
  </si>
  <si>
    <t>Oświata i wychowanie</t>
  </si>
  <si>
    <t>80101</t>
  </si>
  <si>
    <t>Szkoły podstawowe</t>
  </si>
  <si>
    <t>Zakup pomocy naukowych, dydaktycznych i książek</t>
  </si>
  <si>
    <t>80102</t>
  </si>
  <si>
    <t>Szkoły podstawowe specjalne</t>
  </si>
  <si>
    <t>80103</t>
  </si>
  <si>
    <t>Oddziały przedszkolne w szkołach podstawowych</t>
  </si>
  <si>
    <t>80104</t>
  </si>
  <si>
    <t xml:space="preserve">Przedszkola </t>
  </si>
  <si>
    <t>Dotacja podmiotowa z budżetu dla niepublicznej jednostki systemu oświaty</t>
  </si>
  <si>
    <t>Zwrot dotacji oraz płatności, w tym  wykorzystanych niezgodnie z przeznaczeniem lub wykorzystanych z naruszeniem procedur, o których mowa w art. 184 ustawy, pobranych nienależnie lub w nadmiernej wysokości</t>
  </si>
  <si>
    <t>80110</t>
  </si>
  <si>
    <t>Gimnazja</t>
  </si>
  <si>
    <t>Dotacja podmiotowa z budżetu dla publicznej jednostki systemu oświaty prowadzonej przez osobę prawną inną niż jednostka samorządu terytorialnego lub przez osobę fizyczną</t>
  </si>
  <si>
    <t>80111</t>
  </si>
  <si>
    <t>Gimnazja specjalne</t>
  </si>
  <si>
    <t>80113</t>
  </si>
  <si>
    <t>Dowożenie uczniów do szkół</t>
  </si>
  <si>
    <t>80120</t>
  </si>
  <si>
    <t>Licea ogólnokształcące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</si>
  <si>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</si>
  <si>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</si>
  <si>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</si>
  <si>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</si>
  <si>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</si>
  <si>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</si>
  <si>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80142</t>
  </si>
  <si>
    <t>Ośrodki szkolenia, dokształcania i doskonalenia kadr</t>
  </si>
  <si>
    <t>80146</t>
  </si>
  <si>
    <t>Dokształcanie i doskonalenie nauczycieli</t>
  </si>
  <si>
    <t>80148</t>
  </si>
  <si>
    <t>Stołówki szkolne i przedszkolne</t>
  </si>
  <si>
    <t>80195</t>
  </si>
  <si>
    <t>Szkolnictwo wyższe</t>
  </si>
  <si>
    <t>80395</t>
  </si>
  <si>
    <t>Dotacja celowa z budżetu dla pozostałych jednostek zaliczanych do sektora finansów publicznych</t>
  </si>
  <si>
    <t>Ochrona zdrowia</t>
  </si>
  <si>
    <t>Dotacje celowe z budżetu na finansowanie lub dofinansowanie kosztów realizacji inwestycji i zakupów inwestycyjnych innych jednostek sektora finansów publicznych</t>
  </si>
  <si>
    <t>85153</t>
  </si>
  <si>
    <t>Zwalczanie narkomanii</t>
  </si>
  <si>
    <t>85154</t>
  </si>
  <si>
    <t>Przeciwdziałanie alkoholizmowi</t>
  </si>
  <si>
    <t>Dotacja celowa z budżetu na finansowanie lub dofinansowanie zadań zleconych do realizacji pozostałym jednostkom nie zaliczanym do sektora finansów publicznych</t>
  </si>
  <si>
    <t>85156</t>
  </si>
  <si>
    <t>Składki na ubezpieczenie zdrowotne oraz świadczenia dla osób nie objętych obowiązkiem ubezpieczenia zdrowotnego</t>
  </si>
  <si>
    <t>Składki na ubezpieczenie zdrowotne</t>
  </si>
  <si>
    <t>85195</t>
  </si>
  <si>
    <t>Pomoc społeczna</t>
  </si>
  <si>
    <t>85201</t>
  </si>
  <si>
    <t>Placówki opiekuńczo-wychowawcze</t>
  </si>
  <si>
    <t>Dotacja podmiotowa z budżetu dla jednostek niezaliczanych do sektora finansów publicznych</t>
  </si>
  <si>
    <t>Świadczenia społeczne</t>
  </si>
  <si>
    <t>Zakup usług przez jednostki samorządu terytorialnego od innych jednostek samorządu terytorialnego</t>
  </si>
  <si>
    <t>Opłaty na rzecz budżetów jednostek samorządu terytorialnego</t>
  </si>
  <si>
    <t>85202</t>
  </si>
  <si>
    <t>Domy pomocy społecznej</t>
  </si>
  <si>
    <t>Składki na Fundusz Emerytur Pomostowych</t>
  </si>
  <si>
    <t>85203</t>
  </si>
  <si>
    <t>Ośrodki wsparcia</t>
  </si>
  <si>
    <t>85204</t>
  </si>
  <si>
    <t>Rodziny zastępcze</t>
  </si>
  <si>
    <t>85205</t>
  </si>
  <si>
    <t>Zadania w zakresie przeciwdziałania przemocy w rodzinie</t>
  </si>
  <si>
    <t>85206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</si>
  <si>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</si>
  <si>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</si>
  <si>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</si>
  <si>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</si>
  <si>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</si>
  <si>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</si>
  <si>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</si>
  <si>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</si>
  <si>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</si>
  <si>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</si>
  <si>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</si>
  <si>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</si>
  <si>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85220</t>
  </si>
  <si>
    <t>Jednostki specjalistycznego poradnictwa, mieszkania chronione i ośrodki interwencji kryzysowej</t>
  </si>
  <si>
    <t>85228</t>
  </si>
  <si>
    <t>Usługi opiekuńcze i specjalistyczne usługi opiekuńcze</t>
  </si>
  <si>
    <t>85231</t>
  </si>
  <si>
    <t>Pomoc dla cudzoziemców</t>
  </si>
  <si>
    <t>85295</t>
  </si>
  <si>
    <t>Pozostałe zadania w zakresie polityki społecznej</t>
  </si>
  <si>
    <t>85311</t>
  </si>
  <si>
    <t>Rehabilitacja zawodowa i społeczna osób niepełnosprawnych</t>
  </si>
  <si>
    <t>Dotacja przedmiotowa z budżetu dla jednostek niezaliczanych do sektora finansów publicznych</t>
  </si>
  <si>
    <t>85321</t>
  </si>
  <si>
    <t>Zespoły do spraw orzekania o niepełnosprawności</t>
  </si>
  <si>
    <t>85333</t>
  </si>
  <si>
    <t>Powiatowe urzędy pracy</t>
  </si>
  <si>
    <t>85395</t>
  </si>
  <si>
    <t>Edukacyjna opieka wychowawcza</t>
  </si>
  <si>
    <t>85401</t>
  </si>
  <si>
    <t>Świetlice szkolne</t>
  </si>
  <si>
    <t>85404</t>
  </si>
  <si>
    <t>Wczesne wspomaganie rozwoju dziecka</t>
  </si>
  <si>
    <t>85406</t>
  </si>
  <si>
    <t>Poradnie psychologiczno-pedagogiczne, w tym poradnie specjalistyczne</t>
  </si>
  <si>
    <t>85410</t>
  </si>
  <si>
    <t>Internaty i bursy szkolne</t>
  </si>
  <si>
    <t>Wpłaty na Państwowy Fundusz Rehabilitacji Osób Niepełnosprawnych</t>
  </si>
  <si>
    <t>85415</t>
  </si>
  <si>
    <t>Pomoc materialna dla uczniów</t>
  </si>
  <si>
    <t>Stypendia dla uczniów</t>
  </si>
  <si>
    <t>Inne formy pomocy dla uczniów</t>
  </si>
  <si>
    <t>85419</t>
  </si>
  <si>
    <t>Ośrodki rewalidacyjno-wychowawcze</t>
  </si>
  <si>
    <t>85446</t>
  </si>
  <si>
    <t>85495</t>
  </si>
  <si>
    <t>Gospodarka komunalna i ochrona środowiska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</si>
  <si>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</si>
  <si>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</si>
  <si>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</si>
  <si>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</si>
  <si>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</si>
  <si>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</si>
  <si>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</si>
  <si>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</si>
  <si>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</si>
  <si>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</si>
  <si>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90078</t>
  </si>
  <si>
    <t>90095</t>
  </si>
  <si>
    <t>Kultura i ochrona dziedzictwa narodowego</t>
  </si>
  <si>
    <t>92106</t>
  </si>
  <si>
    <t xml:space="preserve">Teatry </t>
  </si>
  <si>
    <t>Dotacja podmiotowa z budżetu dla samorządowej instytucji kultury</t>
  </si>
  <si>
    <t>92108</t>
  </si>
  <si>
    <t>Filharmonie, orkiestry, chóry i kapele</t>
  </si>
  <si>
    <t>92109</t>
  </si>
  <si>
    <t>Domy i ośrodki kultury, świetlice i kluby</t>
  </si>
  <si>
    <t>92116</t>
  </si>
  <si>
    <t>Biblioteki</t>
  </si>
  <si>
    <t>92118</t>
  </si>
  <si>
    <t>Muzea</t>
  </si>
  <si>
    <t>92120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</si>
  <si>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</si>
  <si>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</si>
  <si>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 przekazane jednostkom zaliczanym do sektora finansów publicznych</t>
  </si>
  <si>
    <t>Zakup usług remontowo – konserwatorskich dotyczących obiektów zabytkowych będących w użytkowaniu jednostek budżetowych</t>
  </si>
  <si>
    <t>92195</t>
  </si>
  <si>
    <t>Kultura fizyczna</t>
  </si>
  <si>
    <t>92601</t>
  </si>
  <si>
    <t>Obiekty sportowe</t>
  </si>
  <si>
    <t>92604</t>
  </si>
  <si>
    <t>Instytucje kultury fizycznej</t>
  </si>
  <si>
    <t>92605</t>
  </si>
  <si>
    <t>Zadania w zakresie kultury fizycznej</t>
  </si>
  <si>
    <t>92695</t>
  </si>
  <si>
    <t>RAZEM</t>
  </si>
  <si>
    <t>Opracowanie planu transportu publicznego</t>
  </si>
  <si>
    <t>Kary i odszkodowania na rzecz osób prawnych i innych jednostek organizacyjnych</t>
  </si>
  <si>
    <t>75405</t>
  </si>
  <si>
    <t>Komendy Powiatowe Policji</t>
  </si>
  <si>
    <t>Opłaty z tytułu zakupu usług obejmujących świadczonych w ruchomej publicznej sieci telefonicznej</t>
  </si>
  <si>
    <t>Informatyka</t>
  </si>
  <si>
    <t>Wykonanie wydatków budżetu miasta Łomża na 30.06.2013 r.</t>
  </si>
  <si>
    <t>Plan na 01.01.2013 r.</t>
  </si>
  <si>
    <t>Plan na 30.06.2013 r.</t>
  </si>
  <si>
    <t>Wykonanie na 30.06.2013 r.</t>
  </si>
  <si>
    <t>72095</t>
  </si>
  <si>
    <t>Załącznik Nr 2
do Zarządzenia Nr 176/13
Prezydenta Miasta Łomża
z dnia 16 sierpnia 2013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</si>
</sst>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#"/>
    <numFmt numFmtId="166" formatCode="[$-415]d\ mmmm\ yyyy"/>
  </numFmts>
  <fonts count="45"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textRotation="255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164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4" xfId="0" applyNumberFormat="1" applyFont="1" applyFill="1" applyBorder="1" applyAlignment="1" applyProtection="1">
      <alignment horizontal="left" vertical="center" wrapText="1"/>
      <protection locked="0"/>
    </xf>
    <xf numFmtId="3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10" fontId="6" fillId="35" borderId="15" xfId="0" applyNumberFormat="1" applyFont="1" applyFill="1" applyBorder="1" applyAlignment="1" applyProtection="1">
      <alignment horizontal="right" vertical="center" wrapText="1"/>
      <protection locked="0"/>
    </xf>
    <xf numFmtId="164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4" xfId="0" applyNumberFormat="1" applyFont="1" applyFill="1" applyBorder="1" applyAlignment="1" applyProtection="1">
      <alignment horizontal="left" vertical="center" wrapText="1"/>
      <protection locked="0"/>
    </xf>
    <xf numFmtId="3" fontId="7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36" borderId="14" xfId="0" applyNumberFormat="1" applyFont="1" applyFill="1" applyBorder="1" applyAlignment="1" applyProtection="1">
      <alignment horizontal="right" vertical="center" wrapText="1"/>
      <protection locked="0"/>
    </xf>
    <xf numFmtId="10" fontId="7" fillId="36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4" xfId="0" applyNumberFormat="1" applyFont="1" applyFill="1" applyBorder="1" applyAlignment="1" applyProtection="1">
      <alignment horizontal="left" vertical="center" wrapText="1"/>
      <protection locked="0"/>
    </xf>
    <xf numFmtId="3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10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4" xfId="0" applyNumberFormat="1" applyFont="1" applyFill="1" applyBorder="1" applyAlignment="1" applyProtection="1">
      <alignment horizontal="right" vertical="center" wrapText="1"/>
      <protection locked="0"/>
    </xf>
    <xf numFmtId="10" fontId="8" fillId="33" borderId="15" xfId="0" applyNumberFormat="1" applyFont="1" applyFill="1" applyBorder="1" applyAlignment="1" applyProtection="1">
      <alignment horizontal="right" vertical="center" wrapText="1"/>
      <protection locked="0"/>
    </xf>
    <xf numFmtId="165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165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65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4" xfId="0" applyNumberFormat="1" applyFont="1" applyFill="1" applyBorder="1" applyAlignment="1" applyProtection="1">
      <alignment horizontal="left" vertical="center" wrapText="1"/>
      <protection locked="0"/>
    </xf>
    <xf numFmtId="3" fontId="6" fillId="37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37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4" xfId="0" applyNumberFormat="1" applyFont="1" applyFill="1" applyBorder="1" applyAlignment="1" applyProtection="1">
      <alignment horizontal="left" vertical="center" wrapText="1"/>
      <protection locked="0"/>
    </xf>
    <xf numFmtId="3" fontId="7" fillId="37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4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35" borderId="14" xfId="0" applyNumberFormat="1" applyFont="1" applyFill="1" applyBorder="1" applyAlignment="1" applyProtection="1">
      <alignment horizontal="right" vertical="center" wrapText="1"/>
      <protection locked="0"/>
    </xf>
    <xf numFmtId="10" fontId="7" fillId="35" borderId="15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4" xfId="0" applyNumberFormat="1" applyFont="1" applyFill="1" applyBorder="1" applyAlignment="1" applyProtection="1">
      <alignment horizontal="right" vertical="center" wrapText="1"/>
      <protection locked="0"/>
    </xf>
    <xf numFmtId="10" fontId="7" fillId="33" borderId="15" xfId="0" applyNumberFormat="1" applyFont="1" applyFill="1" applyBorder="1" applyAlignment="1" applyProtection="1">
      <alignment horizontal="right" vertical="center" wrapText="1"/>
      <protection/>
    </xf>
    <xf numFmtId="3" fontId="10" fillId="34" borderId="11" xfId="0" applyNumberFormat="1" applyFont="1" applyFill="1" applyBorder="1" applyAlignment="1">
      <alignment horizontal="right" vertical="center"/>
    </xf>
    <xf numFmtId="4" fontId="10" fillId="34" borderId="11" xfId="0" applyNumberFormat="1" applyFont="1" applyFill="1" applyBorder="1" applyAlignment="1">
      <alignment horizontal="right" vertical="center"/>
    </xf>
    <xf numFmtId="10" fontId="10" fillId="3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34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58"/>
  <sheetViews>
    <sheetView tabSelected="1" workbookViewId="0" topLeftCell="A1">
      <selection activeCell="E19" sqref="E19"/>
    </sheetView>
  </sheetViews>
  <sheetFormatPr defaultColWidth="11.57421875" defaultRowHeight="12.75" outlineLevelRow="2"/>
  <cols>
    <col min="1" max="1" width="11.57421875" style="1" customWidth="1"/>
    <col min="2" max="4" width="10.140625" style="1" customWidth="1"/>
    <col min="5" max="5" width="54.8515625" style="1" customWidth="1"/>
    <col min="6" max="6" width="15.8515625" style="1" customWidth="1"/>
    <col min="7" max="7" width="17.140625" style="1" customWidth="1"/>
    <col min="8" max="8" width="16.8515625" style="1" customWidth="1"/>
    <col min="9" max="9" width="13.8515625" style="2" customWidth="1"/>
    <col min="10" max="10" width="11.57421875" style="1" customWidth="1"/>
    <col min="11" max="11" width="0" style="1" hidden="1" customWidth="1"/>
    <col min="12" max="16384" width="11.57421875" style="1" customWidth="1"/>
  </cols>
  <sheetData>
    <row r="1" ht="12.75">
      <c r="H1"/>
    </row>
    <row r="5" spans="5:9" ht="60" customHeight="1">
      <c r="E5" s="3"/>
      <c r="H5" s="66" t="s">
        <v>301</v>
      </c>
      <c r="I5" s="66"/>
    </row>
    <row r="8" spans="2:9" ht="18.75" customHeight="1">
      <c r="B8" s="67" t="s">
        <v>296</v>
      </c>
      <c r="C8" s="67"/>
      <c r="D8" s="67"/>
      <c r="E8" s="67"/>
      <c r="F8" s="67"/>
      <c r="G8" s="67"/>
      <c r="H8" s="67"/>
      <c r="I8" s="67"/>
    </row>
    <row r="9" ht="15" customHeight="1"/>
    <row r="10" ht="15" customHeight="1"/>
    <row r="11" spans="2:9" ht="30">
      <c r="B11" s="4" t="s">
        <v>0</v>
      </c>
      <c r="C11" s="5" t="s">
        <v>1</v>
      </c>
      <c r="D11" s="5" t="s">
        <v>2</v>
      </c>
      <c r="E11" s="5" t="s">
        <v>3</v>
      </c>
      <c r="F11" s="10" t="s">
        <v>297</v>
      </c>
      <c r="G11" s="5" t="s">
        <v>298</v>
      </c>
      <c r="H11" s="5" t="s">
        <v>299</v>
      </c>
      <c r="I11" s="6" t="s">
        <v>4</v>
      </c>
    </row>
    <row r="12" spans="2:9" ht="14.25">
      <c r="B12" s="7" t="s">
        <v>5</v>
      </c>
      <c r="C12" s="8" t="s">
        <v>6</v>
      </c>
      <c r="D12" s="8" t="s">
        <v>7</v>
      </c>
      <c r="E12" s="8" t="s">
        <v>8</v>
      </c>
      <c r="F12" s="11">
        <v>5</v>
      </c>
      <c r="G12" s="8" t="s">
        <v>9</v>
      </c>
      <c r="H12" s="8" t="s">
        <v>10</v>
      </c>
      <c r="I12" s="9">
        <v>8</v>
      </c>
    </row>
    <row r="13" spans="2:11" ht="15.75">
      <c r="B13" s="13">
        <v>10</v>
      </c>
      <c r="C13" s="14"/>
      <c r="D13" s="15"/>
      <c r="E13" s="16" t="s">
        <v>11</v>
      </c>
      <c r="F13" s="17">
        <f>F14+F16</f>
        <v>2650</v>
      </c>
      <c r="G13" s="17">
        <f>G14+G16</f>
        <v>16849</v>
      </c>
      <c r="H13" s="18">
        <f>H14+H16</f>
        <v>16003.96</v>
      </c>
      <c r="I13" s="19">
        <f aca="true" t="shared" si="0" ref="I13:I69">IF(G13&lt;&gt;0,H13/G13,"─")</f>
        <v>0.9498462816784379</v>
      </c>
      <c r="K13" s="1">
        <f aca="true" t="shared" si="1" ref="K13:K25">IF(AND(D13&gt;5999,D13&lt;7000),H13,0)</f>
        <v>0</v>
      </c>
    </row>
    <row r="14" spans="2:12" ht="15" outlineLevel="1">
      <c r="B14" s="20"/>
      <c r="C14" s="21" t="s">
        <v>13</v>
      </c>
      <c r="D14" s="22"/>
      <c r="E14" s="23" t="s">
        <v>14</v>
      </c>
      <c r="F14" s="24">
        <f>SUM(F15)</f>
        <v>2650</v>
      </c>
      <c r="G14" s="24">
        <f>SUM(G15)</f>
        <v>2650</v>
      </c>
      <c r="H14" s="25">
        <f>SUM(H15)</f>
        <v>2083.89</v>
      </c>
      <c r="I14" s="26">
        <f t="shared" si="0"/>
        <v>0.7863735849056603</v>
      </c>
      <c r="K14" s="1">
        <f t="shared" si="1"/>
        <v>0</v>
      </c>
      <c r="L14" s="12"/>
    </row>
    <row r="15" spans="2:11" ht="30" outlineLevel="2">
      <c r="B15" s="20"/>
      <c r="C15" s="27"/>
      <c r="D15" s="28">
        <v>2850</v>
      </c>
      <c r="E15" s="29" t="s">
        <v>15</v>
      </c>
      <c r="F15" s="30">
        <v>2650</v>
      </c>
      <c r="G15" s="30">
        <v>2650</v>
      </c>
      <c r="H15" s="31">
        <v>2083.89</v>
      </c>
      <c r="I15" s="32">
        <f t="shared" si="0"/>
        <v>0.7863735849056603</v>
      </c>
      <c r="K15" s="1">
        <f t="shared" si="1"/>
        <v>0</v>
      </c>
    </row>
    <row r="16" spans="2:11" ht="15" outlineLevel="1">
      <c r="B16" s="20"/>
      <c r="C16" s="21" t="s">
        <v>16</v>
      </c>
      <c r="D16" s="22"/>
      <c r="E16" s="23" t="s">
        <v>17</v>
      </c>
      <c r="F16" s="24">
        <f>SUM(F17:F17)</f>
        <v>0</v>
      </c>
      <c r="G16" s="24">
        <f>SUM(G17:G17)</f>
        <v>14199</v>
      </c>
      <c r="H16" s="25">
        <f>SUM(H17:H17)</f>
        <v>13920.07</v>
      </c>
      <c r="I16" s="26">
        <f t="shared" si="0"/>
        <v>0.9803556588492147</v>
      </c>
      <c r="K16" s="1">
        <f t="shared" si="1"/>
        <v>0</v>
      </c>
    </row>
    <row r="17" spans="2:11" ht="15" outlineLevel="2">
      <c r="B17" s="20"/>
      <c r="C17" s="27"/>
      <c r="D17" s="28">
        <v>4300</v>
      </c>
      <c r="E17" s="29" t="s">
        <v>12</v>
      </c>
      <c r="F17" s="30">
        <v>0</v>
      </c>
      <c r="G17" s="30">
        <v>14199</v>
      </c>
      <c r="H17" s="33">
        <v>13920.07</v>
      </c>
      <c r="I17" s="34">
        <f t="shared" si="0"/>
        <v>0.9803556588492147</v>
      </c>
      <c r="K17" s="1">
        <f t="shared" si="1"/>
        <v>0</v>
      </c>
    </row>
    <row r="18" spans="2:11" ht="15.75">
      <c r="B18" s="13">
        <v>20</v>
      </c>
      <c r="C18" s="14"/>
      <c r="D18" s="15"/>
      <c r="E18" s="16" t="s">
        <v>19</v>
      </c>
      <c r="F18" s="17">
        <f>F19</f>
        <v>500</v>
      </c>
      <c r="G18" s="17">
        <f>G19</f>
        <v>500</v>
      </c>
      <c r="H18" s="18">
        <f>H19</f>
        <v>0</v>
      </c>
      <c r="I18" s="19">
        <f t="shared" si="0"/>
        <v>0</v>
      </c>
      <c r="K18" s="1">
        <f t="shared" si="1"/>
        <v>0</v>
      </c>
    </row>
    <row r="19" spans="2:11" ht="15" outlineLevel="1">
      <c r="B19" s="35"/>
      <c r="C19" s="21" t="s">
        <v>20</v>
      </c>
      <c r="D19" s="22"/>
      <c r="E19" s="23" t="s">
        <v>21</v>
      </c>
      <c r="F19" s="24">
        <f>SUM(F20)</f>
        <v>500</v>
      </c>
      <c r="G19" s="24">
        <f>SUM(G20)</f>
        <v>500</v>
      </c>
      <c r="H19" s="25">
        <f>SUM(H20)</f>
        <v>0</v>
      </c>
      <c r="I19" s="26">
        <f t="shared" si="0"/>
        <v>0</v>
      </c>
      <c r="K19" s="1">
        <f t="shared" si="1"/>
        <v>0</v>
      </c>
    </row>
    <row r="20" spans="2:11" ht="15" outlineLevel="2">
      <c r="B20" s="35"/>
      <c r="C20" s="27"/>
      <c r="D20" s="28">
        <v>4300</v>
      </c>
      <c r="E20" s="29" t="s">
        <v>12</v>
      </c>
      <c r="F20" s="30">
        <v>500</v>
      </c>
      <c r="G20" s="30">
        <v>500</v>
      </c>
      <c r="H20" s="31">
        <v>0</v>
      </c>
      <c r="I20" s="32">
        <f t="shared" si="0"/>
        <v>0</v>
      </c>
      <c r="K20" s="1">
        <f t="shared" si="1"/>
        <v>0</v>
      </c>
    </row>
    <row r="21" spans="2:11" ht="15.75">
      <c r="B21" s="36">
        <v>600</v>
      </c>
      <c r="C21" s="14"/>
      <c r="D21" s="15"/>
      <c r="E21" s="16" t="s">
        <v>22</v>
      </c>
      <c r="F21" s="17">
        <f>F22+F24+F32+F41+F48</f>
        <v>60459088</v>
      </c>
      <c r="G21" s="17">
        <f>G22+G24+G32+G41+G48</f>
        <v>59371160</v>
      </c>
      <c r="H21" s="18">
        <f>H22+H24+H32+H41+H48</f>
        <v>6772956.420000001</v>
      </c>
      <c r="I21" s="19">
        <f t="shared" si="0"/>
        <v>0.1140782228273795</v>
      </c>
      <c r="K21" s="1">
        <f t="shared" si="1"/>
        <v>0</v>
      </c>
    </row>
    <row r="22" spans="2:11" ht="15" outlineLevel="1">
      <c r="B22" s="35"/>
      <c r="C22" s="21" t="s">
        <v>23</v>
      </c>
      <c r="D22" s="22"/>
      <c r="E22" s="23" t="s">
        <v>24</v>
      </c>
      <c r="F22" s="24">
        <f>SUM(F23)</f>
        <v>4950000</v>
      </c>
      <c r="G22" s="24">
        <f>SUM(G23)</f>
        <v>4950000</v>
      </c>
      <c r="H22" s="25">
        <f>SUM(H23)</f>
        <v>6962.41</v>
      </c>
      <c r="I22" s="26">
        <f t="shared" si="0"/>
        <v>0.0014065474747474748</v>
      </c>
      <c r="K22" s="1">
        <f t="shared" si="1"/>
        <v>0</v>
      </c>
    </row>
    <row r="23" spans="2:11" ht="15" outlineLevel="2">
      <c r="B23" s="35"/>
      <c r="C23" s="27"/>
      <c r="D23" s="28">
        <v>6050</v>
      </c>
      <c r="E23" s="29" t="s">
        <v>25</v>
      </c>
      <c r="F23" s="30">
        <v>4950000</v>
      </c>
      <c r="G23" s="30">
        <v>4950000</v>
      </c>
      <c r="H23" s="31">
        <v>6962.41</v>
      </c>
      <c r="I23" s="32">
        <f t="shared" si="0"/>
        <v>0.0014065474747474748</v>
      </c>
      <c r="K23" s="1">
        <f t="shared" si="1"/>
        <v>6962.41</v>
      </c>
    </row>
    <row r="24" spans="2:11" ht="15" outlineLevel="1">
      <c r="B24" s="35"/>
      <c r="C24" s="21" t="s">
        <v>26</v>
      </c>
      <c r="D24" s="22"/>
      <c r="E24" s="23" t="s">
        <v>27</v>
      </c>
      <c r="F24" s="24">
        <f>SUM(F25:F31)</f>
        <v>5880000</v>
      </c>
      <c r="G24" s="24">
        <f>SUM(G25:G31)</f>
        <v>5951295</v>
      </c>
      <c r="H24" s="25">
        <f>SUM(H25:H31)</f>
        <v>2516232.42</v>
      </c>
      <c r="I24" s="26">
        <f t="shared" si="0"/>
        <v>0.42280418295513833</v>
      </c>
      <c r="K24" s="1">
        <f t="shared" si="1"/>
        <v>0</v>
      </c>
    </row>
    <row r="25" spans="2:11" ht="30" outlineLevel="2">
      <c r="B25" s="35"/>
      <c r="C25" s="27"/>
      <c r="D25" s="28">
        <v>2650</v>
      </c>
      <c r="E25" s="29" t="s">
        <v>28</v>
      </c>
      <c r="F25" s="30">
        <v>4810000</v>
      </c>
      <c r="G25" s="30">
        <v>4810000</v>
      </c>
      <c r="H25" s="31">
        <v>2404980</v>
      </c>
      <c r="I25" s="32">
        <f t="shared" si="0"/>
        <v>0.499995841995842</v>
      </c>
      <c r="K25" s="1">
        <f t="shared" si="1"/>
        <v>0</v>
      </c>
    </row>
    <row r="26" spans="2:9" ht="15" outlineLevel="2">
      <c r="B26" s="35"/>
      <c r="C26" s="37"/>
      <c r="D26" s="38">
        <v>4300</v>
      </c>
      <c r="E26" s="39" t="s">
        <v>12</v>
      </c>
      <c r="F26" s="40">
        <v>180000</v>
      </c>
      <c r="G26" s="40">
        <v>192300</v>
      </c>
      <c r="H26" s="41">
        <v>55170.42</v>
      </c>
      <c r="I26" s="42">
        <f t="shared" si="0"/>
        <v>0.28689765990639626</v>
      </c>
    </row>
    <row r="27" spans="2:9" ht="15" outlineLevel="2">
      <c r="B27" s="35"/>
      <c r="C27" s="37"/>
      <c r="D27" s="38">
        <v>4390</v>
      </c>
      <c r="E27" s="39" t="s">
        <v>290</v>
      </c>
      <c r="F27" s="40">
        <v>20000</v>
      </c>
      <c r="G27" s="40">
        <v>23739</v>
      </c>
      <c r="H27" s="41">
        <v>0</v>
      </c>
      <c r="I27" s="42">
        <f t="shared" si="0"/>
        <v>0</v>
      </c>
    </row>
    <row r="28" spans="2:9" ht="15" outlineLevel="2">
      <c r="B28" s="35"/>
      <c r="C28" s="37"/>
      <c r="D28" s="38">
        <v>4580</v>
      </c>
      <c r="E28" s="29" t="s">
        <v>50</v>
      </c>
      <c r="F28" s="40">
        <v>0</v>
      </c>
      <c r="G28" s="40">
        <v>161500</v>
      </c>
      <c r="H28" s="41">
        <v>0</v>
      </c>
      <c r="I28" s="42">
        <f t="shared" si="0"/>
        <v>0</v>
      </c>
    </row>
    <row r="29" spans="2:9" ht="30" outlineLevel="2">
      <c r="B29" s="35"/>
      <c r="C29" s="37"/>
      <c r="D29" s="38">
        <v>4600</v>
      </c>
      <c r="E29" s="39" t="s">
        <v>291</v>
      </c>
      <c r="F29" s="40">
        <v>800000</v>
      </c>
      <c r="G29" s="40">
        <v>620118</v>
      </c>
      <c r="H29" s="41">
        <v>0</v>
      </c>
      <c r="I29" s="42">
        <f t="shared" si="0"/>
        <v>0</v>
      </c>
    </row>
    <row r="30" spans="2:9" ht="15" outlineLevel="2">
      <c r="B30" s="35"/>
      <c r="C30" s="37"/>
      <c r="D30" s="38">
        <v>4610</v>
      </c>
      <c r="E30" s="29" t="s">
        <v>53</v>
      </c>
      <c r="F30" s="40">
        <v>0</v>
      </c>
      <c r="G30" s="40">
        <v>6082</v>
      </c>
      <c r="H30" s="41">
        <v>6082</v>
      </c>
      <c r="I30" s="42">
        <f t="shared" si="0"/>
        <v>1</v>
      </c>
    </row>
    <row r="31" spans="2:11" ht="60" outlineLevel="2">
      <c r="B31" s="35"/>
      <c r="C31" s="27"/>
      <c r="D31" s="28">
        <v>6210</v>
      </c>
      <c r="E31" s="29" t="s">
        <v>29</v>
      </c>
      <c r="F31" s="30">
        <v>70000</v>
      </c>
      <c r="G31" s="30">
        <v>137556</v>
      </c>
      <c r="H31" s="31">
        <v>50000</v>
      </c>
      <c r="I31" s="32">
        <f t="shared" si="0"/>
        <v>0.36348832475500886</v>
      </c>
      <c r="K31" s="1">
        <f aca="true" t="shared" si="2" ref="K31:K64">IF(AND(D31&gt;5999,D31&lt;7000),H31,0)</f>
        <v>50000</v>
      </c>
    </row>
    <row r="32" spans="2:11" ht="30" outlineLevel="1">
      <c r="B32" s="35"/>
      <c r="C32" s="21" t="s">
        <v>30</v>
      </c>
      <c r="D32" s="22"/>
      <c r="E32" s="23" t="s">
        <v>31</v>
      </c>
      <c r="F32" s="24">
        <f>SUM(F33:F40)</f>
        <v>29213688</v>
      </c>
      <c r="G32" s="24">
        <f>SUM(G33:G40)</f>
        <v>28077085</v>
      </c>
      <c r="H32" s="25">
        <f>SUM(H33:H40)</f>
        <v>1689642.4000000001</v>
      </c>
      <c r="I32" s="26">
        <f t="shared" si="0"/>
        <v>0.06017869732559488</v>
      </c>
      <c r="K32" s="1">
        <f t="shared" si="2"/>
        <v>0</v>
      </c>
    </row>
    <row r="33" spans="2:11" ht="15" outlineLevel="2">
      <c r="B33" s="35"/>
      <c r="C33" s="27"/>
      <c r="D33" s="28">
        <v>4170</v>
      </c>
      <c r="E33" s="29" t="s">
        <v>32</v>
      </c>
      <c r="F33" s="30">
        <v>20000</v>
      </c>
      <c r="G33" s="30">
        <v>20000</v>
      </c>
      <c r="H33" s="31">
        <v>0</v>
      </c>
      <c r="I33" s="32">
        <f t="shared" si="0"/>
        <v>0</v>
      </c>
      <c r="K33" s="1">
        <f t="shared" si="2"/>
        <v>0</v>
      </c>
    </row>
    <row r="34" spans="2:11" ht="15" outlineLevel="2">
      <c r="B34" s="35"/>
      <c r="C34" s="27"/>
      <c r="D34" s="28">
        <v>4260</v>
      </c>
      <c r="E34" s="29" t="s">
        <v>33</v>
      </c>
      <c r="F34" s="30">
        <v>60000</v>
      </c>
      <c r="G34" s="30">
        <v>60000</v>
      </c>
      <c r="H34" s="31">
        <v>26376.06</v>
      </c>
      <c r="I34" s="32">
        <f t="shared" si="0"/>
        <v>0.439601</v>
      </c>
      <c r="K34" s="1">
        <f t="shared" si="2"/>
        <v>0</v>
      </c>
    </row>
    <row r="35" spans="2:11" ht="15" outlineLevel="2">
      <c r="B35" s="35"/>
      <c r="C35" s="27"/>
      <c r="D35" s="28">
        <v>4270</v>
      </c>
      <c r="E35" s="29" t="s">
        <v>34</v>
      </c>
      <c r="F35" s="30">
        <v>700000</v>
      </c>
      <c r="G35" s="30">
        <v>700000</v>
      </c>
      <c r="H35" s="31">
        <v>0</v>
      </c>
      <c r="I35" s="32">
        <f t="shared" si="0"/>
        <v>0</v>
      </c>
      <c r="K35" s="1">
        <f t="shared" si="2"/>
        <v>0</v>
      </c>
    </row>
    <row r="36" spans="2:11" ht="15" outlineLevel="2">
      <c r="B36" s="35"/>
      <c r="C36" s="27"/>
      <c r="D36" s="28">
        <v>4300</v>
      </c>
      <c r="E36" s="29" t="s">
        <v>12</v>
      </c>
      <c r="F36" s="30">
        <v>2240000</v>
      </c>
      <c r="G36" s="30">
        <v>2236261</v>
      </c>
      <c r="H36" s="31">
        <v>1365808.35</v>
      </c>
      <c r="I36" s="32">
        <f t="shared" si="0"/>
        <v>0.6107553411699261</v>
      </c>
      <c r="K36" s="1">
        <f t="shared" si="2"/>
        <v>0</v>
      </c>
    </row>
    <row r="37" spans="2:11" ht="30" outlineLevel="2">
      <c r="B37" s="35"/>
      <c r="C37" s="27"/>
      <c r="D37" s="28">
        <v>4390</v>
      </c>
      <c r="E37" s="29" t="s">
        <v>35</v>
      </c>
      <c r="F37" s="30">
        <v>20000</v>
      </c>
      <c r="G37" s="30">
        <v>20000</v>
      </c>
      <c r="H37" s="31">
        <v>0</v>
      </c>
      <c r="I37" s="32">
        <f t="shared" si="0"/>
        <v>0</v>
      </c>
      <c r="K37" s="1">
        <f t="shared" si="2"/>
        <v>0</v>
      </c>
    </row>
    <row r="38" spans="2:11" ht="15" outlineLevel="2">
      <c r="B38" s="35"/>
      <c r="C38" s="27"/>
      <c r="D38" s="28">
        <v>6050</v>
      </c>
      <c r="E38" s="29" t="s">
        <v>25</v>
      </c>
      <c r="F38" s="30">
        <v>3873688</v>
      </c>
      <c r="G38" s="30">
        <v>3148574</v>
      </c>
      <c r="H38" s="31">
        <v>164988.26</v>
      </c>
      <c r="I38" s="32">
        <f t="shared" si="0"/>
        <v>0.052400947222456896</v>
      </c>
      <c r="K38" s="1">
        <f t="shared" si="2"/>
        <v>164988.26</v>
      </c>
    </row>
    <row r="39" spans="2:11" ht="15" outlineLevel="2">
      <c r="B39" s="35"/>
      <c r="C39" s="27"/>
      <c r="D39" s="28">
        <v>6057</v>
      </c>
      <c r="E39" s="29" t="s">
        <v>25</v>
      </c>
      <c r="F39" s="30">
        <v>13380000</v>
      </c>
      <c r="G39" s="30">
        <v>12972250</v>
      </c>
      <c r="H39" s="31">
        <v>79481.82</v>
      </c>
      <c r="I39" s="32">
        <f t="shared" si="0"/>
        <v>0.00612706508123109</v>
      </c>
      <c r="K39" s="1">
        <f t="shared" si="2"/>
        <v>79481.82</v>
      </c>
    </row>
    <row r="40" spans="2:11" ht="15" outlineLevel="2">
      <c r="B40" s="35"/>
      <c r="C40" s="27"/>
      <c r="D40" s="28">
        <v>6059</v>
      </c>
      <c r="E40" s="29" t="s">
        <v>25</v>
      </c>
      <c r="F40" s="30">
        <v>8920000</v>
      </c>
      <c r="G40" s="30">
        <v>8920000</v>
      </c>
      <c r="H40" s="31">
        <v>52987.91</v>
      </c>
      <c r="I40" s="32">
        <f t="shared" si="0"/>
        <v>0.005940348654708521</v>
      </c>
      <c r="K40" s="1">
        <f t="shared" si="2"/>
        <v>52987.91</v>
      </c>
    </row>
    <row r="41" spans="2:11" ht="15" outlineLevel="1">
      <c r="B41" s="35"/>
      <c r="C41" s="21" t="s">
        <v>36</v>
      </c>
      <c r="D41" s="22"/>
      <c r="E41" s="23" t="s">
        <v>37</v>
      </c>
      <c r="F41" s="24">
        <f>SUM(F42:F47)</f>
        <v>20315400</v>
      </c>
      <c r="G41" s="24">
        <f>SUM(G42:G47)</f>
        <v>20292729</v>
      </c>
      <c r="H41" s="25">
        <f>SUM(H42:H47)</f>
        <v>2560069.0700000003</v>
      </c>
      <c r="I41" s="26">
        <f t="shared" si="0"/>
        <v>0.12615696341285593</v>
      </c>
      <c r="K41" s="1">
        <f t="shared" si="2"/>
        <v>0</v>
      </c>
    </row>
    <row r="42" spans="2:11" ht="15" outlineLevel="2">
      <c r="B42" s="35"/>
      <c r="C42" s="27"/>
      <c r="D42" s="28">
        <v>4270</v>
      </c>
      <c r="E42" s="29" t="s">
        <v>34</v>
      </c>
      <c r="F42" s="30">
        <v>270000</v>
      </c>
      <c r="G42" s="30">
        <v>270000</v>
      </c>
      <c r="H42" s="31">
        <v>0</v>
      </c>
      <c r="I42" s="32">
        <f t="shared" si="0"/>
        <v>0</v>
      </c>
      <c r="K42" s="1">
        <f t="shared" si="2"/>
        <v>0</v>
      </c>
    </row>
    <row r="43" spans="2:11" ht="15" outlineLevel="2">
      <c r="B43" s="35"/>
      <c r="C43" s="27"/>
      <c r="D43" s="28">
        <v>4300</v>
      </c>
      <c r="E43" s="29" t="s">
        <v>12</v>
      </c>
      <c r="F43" s="30">
        <v>1560000</v>
      </c>
      <c r="G43" s="30">
        <v>1559949</v>
      </c>
      <c r="H43" s="31">
        <v>1087817.03</v>
      </c>
      <c r="I43" s="32">
        <f t="shared" si="0"/>
        <v>0.6973414066741925</v>
      </c>
      <c r="K43" s="1">
        <f t="shared" si="2"/>
        <v>0</v>
      </c>
    </row>
    <row r="44" spans="2:11" ht="15" outlineLevel="2">
      <c r="B44" s="35"/>
      <c r="C44" s="27"/>
      <c r="D44" s="28">
        <v>4430</v>
      </c>
      <c r="E44" s="29" t="s">
        <v>18</v>
      </c>
      <c r="F44" s="30">
        <v>65400</v>
      </c>
      <c r="G44" s="30">
        <v>65400</v>
      </c>
      <c r="H44" s="31">
        <v>0</v>
      </c>
      <c r="I44" s="32">
        <f t="shared" si="0"/>
        <v>0</v>
      </c>
      <c r="K44" s="1">
        <f t="shared" si="2"/>
        <v>0</v>
      </c>
    </row>
    <row r="45" spans="2:11" ht="15" outlineLevel="2">
      <c r="B45" s="35"/>
      <c r="C45" s="27"/>
      <c r="D45" s="28">
        <v>6050</v>
      </c>
      <c r="E45" s="29" t="s">
        <v>25</v>
      </c>
      <c r="F45" s="30">
        <v>5420000</v>
      </c>
      <c r="G45" s="30">
        <v>5397380</v>
      </c>
      <c r="H45" s="31">
        <v>1472252.04</v>
      </c>
      <c r="I45" s="32">
        <f t="shared" si="0"/>
        <v>0.2727716114114626</v>
      </c>
      <c r="K45" s="1">
        <f t="shared" si="2"/>
        <v>1472252.04</v>
      </c>
    </row>
    <row r="46" spans="2:11" ht="15" outlineLevel="2">
      <c r="B46" s="35"/>
      <c r="C46" s="27"/>
      <c r="D46" s="28">
        <v>6057</v>
      </c>
      <c r="E46" s="29" t="s">
        <v>25</v>
      </c>
      <c r="F46" s="30">
        <v>7027680</v>
      </c>
      <c r="G46" s="30">
        <v>7027680</v>
      </c>
      <c r="H46" s="31">
        <v>0</v>
      </c>
      <c r="I46" s="32">
        <f t="shared" si="0"/>
        <v>0</v>
      </c>
      <c r="K46" s="1">
        <f t="shared" si="2"/>
        <v>0</v>
      </c>
    </row>
    <row r="47" spans="2:11" ht="15" outlineLevel="2">
      <c r="B47" s="35"/>
      <c r="C47" s="27"/>
      <c r="D47" s="28">
        <v>6059</v>
      </c>
      <c r="E47" s="29" t="s">
        <v>25</v>
      </c>
      <c r="F47" s="30">
        <v>5972320</v>
      </c>
      <c r="G47" s="30">
        <v>5972320</v>
      </c>
      <c r="H47" s="31">
        <v>0</v>
      </c>
      <c r="I47" s="32">
        <f t="shared" si="0"/>
        <v>0</v>
      </c>
      <c r="K47" s="1">
        <f t="shared" si="2"/>
        <v>0</v>
      </c>
    </row>
    <row r="48" spans="2:11" ht="15" outlineLevel="1">
      <c r="B48" s="35"/>
      <c r="C48" s="21" t="s">
        <v>39</v>
      </c>
      <c r="D48" s="22"/>
      <c r="E48" s="23" t="s">
        <v>17</v>
      </c>
      <c r="F48" s="24">
        <f>SUM(F49:F50)</f>
        <v>100000</v>
      </c>
      <c r="G48" s="24">
        <f>SUM(G49:G50)</f>
        <v>100051</v>
      </c>
      <c r="H48" s="25">
        <f>SUM(H49:H50)</f>
        <v>50.12</v>
      </c>
      <c r="I48" s="26">
        <f t="shared" si="0"/>
        <v>0.0005009445182956692</v>
      </c>
      <c r="K48" s="1">
        <f t="shared" si="2"/>
        <v>0</v>
      </c>
    </row>
    <row r="49" spans="2:9" ht="15" outlineLevel="1">
      <c r="B49" s="35"/>
      <c r="C49" s="37"/>
      <c r="D49" s="38">
        <v>4430</v>
      </c>
      <c r="E49" s="39" t="s">
        <v>18</v>
      </c>
      <c r="F49" s="40">
        <v>0</v>
      </c>
      <c r="G49" s="40">
        <v>51</v>
      </c>
      <c r="H49" s="41">
        <v>50.12</v>
      </c>
      <c r="I49" s="32">
        <f t="shared" si="0"/>
        <v>0.9827450980392156</v>
      </c>
    </row>
    <row r="50" spans="2:11" ht="15" outlineLevel="2">
      <c r="B50" s="35"/>
      <c r="C50" s="27"/>
      <c r="D50" s="28">
        <v>6050</v>
      </c>
      <c r="E50" s="29" t="s">
        <v>25</v>
      </c>
      <c r="F50" s="30">
        <v>100000</v>
      </c>
      <c r="G50" s="30">
        <v>100000</v>
      </c>
      <c r="H50" s="31">
        <v>0</v>
      </c>
      <c r="I50" s="32">
        <f t="shared" si="0"/>
        <v>0</v>
      </c>
      <c r="K50" s="1">
        <f t="shared" si="2"/>
        <v>0</v>
      </c>
    </row>
    <row r="51" spans="2:11" ht="15.75">
      <c r="B51" s="36">
        <v>630</v>
      </c>
      <c r="C51" s="14"/>
      <c r="D51" s="15"/>
      <c r="E51" s="16" t="s">
        <v>40</v>
      </c>
      <c r="F51" s="17">
        <f>F52</f>
        <v>1671767</v>
      </c>
      <c r="G51" s="17">
        <f>G52</f>
        <v>1734117</v>
      </c>
      <c r="H51" s="18">
        <f>H52</f>
        <v>98077.2</v>
      </c>
      <c r="I51" s="19">
        <f t="shared" si="0"/>
        <v>0.05655742951600151</v>
      </c>
      <c r="K51" s="1">
        <f t="shared" si="2"/>
        <v>0</v>
      </c>
    </row>
    <row r="52" spans="2:11" ht="15" outlineLevel="1">
      <c r="B52" s="35"/>
      <c r="C52" s="21" t="s">
        <v>41</v>
      </c>
      <c r="D52" s="22"/>
      <c r="E52" s="23" t="s">
        <v>42</v>
      </c>
      <c r="F52" s="24">
        <f>SUM(F53:F56)</f>
        <v>1671767</v>
      </c>
      <c r="G52" s="24">
        <f>SUM(G53:G56)</f>
        <v>1734117</v>
      </c>
      <c r="H52" s="25">
        <f>SUM(H53:H56)</f>
        <v>98077.2</v>
      </c>
      <c r="I52" s="26">
        <f t="shared" si="0"/>
        <v>0.05655742951600151</v>
      </c>
      <c r="K52" s="1">
        <f t="shared" si="2"/>
        <v>0</v>
      </c>
    </row>
    <row r="53" spans="2:11" ht="45" outlineLevel="2">
      <c r="B53" s="35"/>
      <c r="C53" s="27"/>
      <c r="D53" s="28">
        <v>2820</v>
      </c>
      <c r="E53" s="29" t="s">
        <v>43</v>
      </c>
      <c r="F53" s="30">
        <v>76000</v>
      </c>
      <c r="G53" s="30">
        <v>76000</v>
      </c>
      <c r="H53" s="31">
        <v>44000</v>
      </c>
      <c r="I53" s="32">
        <f t="shared" si="0"/>
        <v>0.5789473684210527</v>
      </c>
      <c r="K53" s="1">
        <f t="shared" si="2"/>
        <v>0</v>
      </c>
    </row>
    <row r="54" spans="2:11" ht="15" outlineLevel="2">
      <c r="B54" s="35"/>
      <c r="C54" s="27"/>
      <c r="D54" s="28">
        <v>6050</v>
      </c>
      <c r="E54" s="29" t="s">
        <v>25</v>
      </c>
      <c r="F54" s="30">
        <v>0</v>
      </c>
      <c r="G54" s="30">
        <v>15000</v>
      </c>
      <c r="H54" s="31">
        <v>10466.34</v>
      </c>
      <c r="I54" s="32">
        <f t="shared" si="0"/>
        <v>0.697756</v>
      </c>
      <c r="K54" s="1">
        <f t="shared" si="2"/>
        <v>10466.34</v>
      </c>
    </row>
    <row r="55" spans="2:11" ht="15" outlineLevel="2">
      <c r="B55" s="35"/>
      <c r="C55" s="27"/>
      <c r="D55" s="28">
        <v>6057</v>
      </c>
      <c r="E55" s="29" t="s">
        <v>25</v>
      </c>
      <c r="F55" s="30">
        <v>1436189</v>
      </c>
      <c r="G55" s="30">
        <v>1483539</v>
      </c>
      <c r="H55" s="31">
        <v>43610.86</v>
      </c>
      <c r="I55" s="32">
        <f t="shared" si="0"/>
        <v>0.02939650390047043</v>
      </c>
      <c r="K55" s="1">
        <f t="shared" si="2"/>
        <v>43610.86</v>
      </c>
    </row>
    <row r="56" spans="2:11" ht="15" outlineLevel="2">
      <c r="B56" s="35"/>
      <c r="C56" s="27"/>
      <c r="D56" s="28">
        <v>6059</v>
      </c>
      <c r="E56" s="29" t="s">
        <v>25</v>
      </c>
      <c r="F56" s="30">
        <v>159578</v>
      </c>
      <c r="G56" s="30">
        <v>159578</v>
      </c>
      <c r="H56" s="31">
        <v>0</v>
      </c>
      <c r="I56" s="32">
        <f t="shared" si="0"/>
        <v>0</v>
      </c>
      <c r="K56" s="1">
        <f t="shared" si="2"/>
        <v>0</v>
      </c>
    </row>
    <row r="57" spans="2:11" ht="15.75">
      <c r="B57" s="36">
        <v>700</v>
      </c>
      <c r="C57" s="14"/>
      <c r="D57" s="15"/>
      <c r="E57" s="16" t="s">
        <v>44</v>
      </c>
      <c r="F57" s="17">
        <f>F58+F61+F67</f>
        <v>7826445</v>
      </c>
      <c r="G57" s="17">
        <f>G58+G61+G67</f>
        <v>7833999</v>
      </c>
      <c r="H57" s="18">
        <f>H58+H61+H67</f>
        <v>1496114.47</v>
      </c>
      <c r="I57" s="19">
        <f t="shared" si="0"/>
        <v>0.19097710760494097</v>
      </c>
      <c r="K57" s="1">
        <f t="shared" si="2"/>
        <v>0</v>
      </c>
    </row>
    <row r="58" spans="2:11" ht="15" outlineLevel="1">
      <c r="B58" s="35"/>
      <c r="C58" s="21" t="s">
        <v>45</v>
      </c>
      <c r="D58" s="22"/>
      <c r="E58" s="23" t="s">
        <v>46</v>
      </c>
      <c r="F58" s="24">
        <f>SUM(F59:F60)</f>
        <v>1650000</v>
      </c>
      <c r="G58" s="24">
        <f>SUM(G59:G60)</f>
        <v>1650000</v>
      </c>
      <c r="H58" s="25">
        <f>SUM(H59:H60)</f>
        <v>350000</v>
      </c>
      <c r="I58" s="26">
        <f t="shared" si="0"/>
        <v>0.21212121212121213</v>
      </c>
      <c r="K58" s="1">
        <f t="shared" si="2"/>
        <v>0</v>
      </c>
    </row>
    <row r="59" spans="2:11" ht="30" outlineLevel="2">
      <c r="B59" s="35"/>
      <c r="C59" s="27"/>
      <c r="D59" s="28">
        <v>2650</v>
      </c>
      <c r="E59" s="29" t="s">
        <v>28</v>
      </c>
      <c r="F59" s="30">
        <v>1500000</v>
      </c>
      <c r="G59" s="30">
        <v>1500000</v>
      </c>
      <c r="H59" s="31">
        <v>350000</v>
      </c>
      <c r="I59" s="32">
        <f t="shared" si="0"/>
        <v>0.23333333333333334</v>
      </c>
      <c r="K59" s="1">
        <f t="shared" si="2"/>
        <v>0</v>
      </c>
    </row>
    <row r="60" spans="2:11" ht="60" outlineLevel="2">
      <c r="B60" s="35"/>
      <c r="C60" s="27"/>
      <c r="D60" s="28">
        <v>6210</v>
      </c>
      <c r="E60" s="29" t="s">
        <v>29</v>
      </c>
      <c r="F60" s="30">
        <v>150000</v>
      </c>
      <c r="G60" s="30">
        <v>150000</v>
      </c>
      <c r="H60" s="31">
        <v>0</v>
      </c>
      <c r="I60" s="32">
        <f t="shared" si="0"/>
        <v>0</v>
      </c>
      <c r="K60" s="1">
        <f t="shared" si="2"/>
        <v>0</v>
      </c>
    </row>
    <row r="61" spans="2:11" ht="15" outlineLevel="1">
      <c r="B61" s="35"/>
      <c r="C61" s="21" t="s">
        <v>47</v>
      </c>
      <c r="D61" s="22"/>
      <c r="E61" s="23" t="s">
        <v>48</v>
      </c>
      <c r="F61" s="24">
        <f>SUM(F62:F66)</f>
        <v>4601445</v>
      </c>
      <c r="G61" s="24">
        <f>SUM(G62:G66)</f>
        <v>4608999</v>
      </c>
      <c r="H61" s="25">
        <f>SUM(H62:H66)</f>
        <v>1140579.47</v>
      </c>
      <c r="I61" s="26">
        <f t="shared" si="0"/>
        <v>0.2474679360963194</v>
      </c>
      <c r="K61" s="1">
        <f t="shared" si="2"/>
        <v>0</v>
      </c>
    </row>
    <row r="62" spans="2:11" ht="15" outlineLevel="2">
      <c r="B62" s="35"/>
      <c r="C62" s="27"/>
      <c r="D62" s="28">
        <v>4260</v>
      </c>
      <c r="E62" s="29" t="s">
        <v>33</v>
      </c>
      <c r="F62" s="30">
        <v>10000</v>
      </c>
      <c r="G62" s="30">
        <v>10494</v>
      </c>
      <c r="H62" s="31">
        <v>740.42</v>
      </c>
      <c r="I62" s="32">
        <f t="shared" si="0"/>
        <v>0.07055650848103678</v>
      </c>
      <c r="K62" s="1">
        <f t="shared" si="2"/>
        <v>0</v>
      </c>
    </row>
    <row r="63" spans="2:11" ht="15" outlineLevel="2">
      <c r="B63" s="35"/>
      <c r="C63" s="27"/>
      <c r="D63" s="28">
        <v>4300</v>
      </c>
      <c r="E63" s="29" t="s">
        <v>12</v>
      </c>
      <c r="F63" s="30">
        <v>370000</v>
      </c>
      <c r="G63" s="30">
        <v>377060</v>
      </c>
      <c r="H63" s="31">
        <v>133889.26</v>
      </c>
      <c r="I63" s="32">
        <f t="shared" si="0"/>
        <v>0.35508741314379677</v>
      </c>
      <c r="K63" s="1">
        <f t="shared" si="2"/>
        <v>0</v>
      </c>
    </row>
    <row r="64" spans="2:11" ht="30" outlineLevel="2">
      <c r="B64" s="35"/>
      <c r="C64" s="27"/>
      <c r="D64" s="28">
        <v>4390</v>
      </c>
      <c r="E64" s="29" t="s">
        <v>35</v>
      </c>
      <c r="F64" s="30">
        <v>250000</v>
      </c>
      <c r="G64" s="30">
        <v>250000</v>
      </c>
      <c r="H64" s="31">
        <v>75097.67</v>
      </c>
      <c r="I64" s="32">
        <f t="shared" si="0"/>
        <v>0.30039067999999997</v>
      </c>
      <c r="K64" s="1">
        <f t="shared" si="2"/>
        <v>0</v>
      </c>
    </row>
    <row r="65" spans="2:11" ht="15" outlineLevel="2">
      <c r="B65" s="35"/>
      <c r="C65" s="27"/>
      <c r="D65" s="28">
        <v>4610</v>
      </c>
      <c r="E65" s="29" t="s">
        <v>53</v>
      </c>
      <c r="F65" s="30">
        <v>30000</v>
      </c>
      <c r="G65" s="30">
        <v>30000</v>
      </c>
      <c r="H65" s="31">
        <v>7030.66</v>
      </c>
      <c r="I65" s="32">
        <f t="shared" si="0"/>
        <v>0.23435533333333333</v>
      </c>
      <c r="K65" s="1">
        <f>IF(AND(D65&gt;5999,D65&lt;7000),H65,0)</f>
        <v>0</v>
      </c>
    </row>
    <row r="66" spans="2:9" ht="30" outlineLevel="2">
      <c r="B66" s="35"/>
      <c r="C66" s="27"/>
      <c r="D66" s="28">
        <v>6060</v>
      </c>
      <c r="E66" s="29" t="s">
        <v>38</v>
      </c>
      <c r="F66" s="30">
        <v>3941445</v>
      </c>
      <c r="G66" s="30">
        <v>3941445</v>
      </c>
      <c r="H66" s="31">
        <v>923821.46</v>
      </c>
      <c r="I66" s="32">
        <f t="shared" si="0"/>
        <v>0.23438649023391167</v>
      </c>
    </row>
    <row r="67" spans="2:11" ht="15" outlineLevel="1">
      <c r="B67" s="35"/>
      <c r="C67" s="21" t="s">
        <v>54</v>
      </c>
      <c r="D67" s="22"/>
      <c r="E67" s="23" t="s">
        <v>17</v>
      </c>
      <c r="F67" s="24">
        <f>SUM(F68:F69)</f>
        <v>1575000</v>
      </c>
      <c r="G67" s="24">
        <f>SUM(G68:G69)</f>
        <v>1575000</v>
      </c>
      <c r="H67" s="25">
        <f>SUM(H68:H69)</f>
        <v>5535</v>
      </c>
      <c r="I67" s="26">
        <f t="shared" si="0"/>
        <v>0.003514285714285714</v>
      </c>
      <c r="K67" s="1">
        <f aca="true" t="shared" si="3" ref="K67:K97">IF(AND(D67&gt;5999,D67&lt;7000),H67,0)</f>
        <v>0</v>
      </c>
    </row>
    <row r="68" spans="2:11" ht="15" outlineLevel="2">
      <c r="B68" s="35"/>
      <c r="C68" s="27"/>
      <c r="D68" s="28">
        <v>6050</v>
      </c>
      <c r="E68" s="29" t="s">
        <v>25</v>
      </c>
      <c r="F68" s="30">
        <v>1575000</v>
      </c>
      <c r="G68" s="30">
        <v>430000</v>
      </c>
      <c r="H68" s="31">
        <v>0</v>
      </c>
      <c r="I68" s="32">
        <f t="shared" si="0"/>
        <v>0</v>
      </c>
      <c r="K68" s="1">
        <f t="shared" si="3"/>
        <v>0</v>
      </c>
    </row>
    <row r="69" spans="2:11" ht="60" outlineLevel="2">
      <c r="B69" s="35"/>
      <c r="C69" s="27"/>
      <c r="D69" s="28">
        <v>6210</v>
      </c>
      <c r="E69" s="29" t="s">
        <v>29</v>
      </c>
      <c r="F69" s="30">
        <v>0</v>
      </c>
      <c r="G69" s="30">
        <v>1145000</v>
      </c>
      <c r="H69" s="31">
        <v>5535</v>
      </c>
      <c r="I69" s="32">
        <f t="shared" si="0"/>
        <v>0.004834061135371179</v>
      </c>
      <c r="K69" s="1">
        <f t="shared" si="3"/>
        <v>5535</v>
      </c>
    </row>
    <row r="70" spans="2:11" ht="15.75">
      <c r="B70" s="36">
        <v>710</v>
      </c>
      <c r="C70" s="14"/>
      <c r="D70" s="15"/>
      <c r="E70" s="16" t="s">
        <v>55</v>
      </c>
      <c r="F70" s="17">
        <f>F71+F74+F76+F78+F94+F96</f>
        <v>3060930</v>
      </c>
      <c r="G70" s="17">
        <f>G71+G74+G76+G78+G94+G96</f>
        <v>3060930</v>
      </c>
      <c r="H70" s="18">
        <f>H71+H74+H76+H78+H94+H96</f>
        <v>2439050.47</v>
      </c>
      <c r="I70" s="19">
        <f aca="true" t="shared" si="4" ref="I70:I144">IF(G70&lt;&gt;0,H70/G70,"─")</f>
        <v>0.7968331422149478</v>
      </c>
      <c r="K70" s="1">
        <f t="shared" si="3"/>
        <v>0</v>
      </c>
    </row>
    <row r="71" spans="2:11" ht="15" outlineLevel="1">
      <c r="B71" s="35"/>
      <c r="C71" s="21" t="s">
        <v>56</v>
      </c>
      <c r="D71" s="22"/>
      <c r="E71" s="23" t="s">
        <v>57</v>
      </c>
      <c r="F71" s="24">
        <f>SUM(F72:F73)</f>
        <v>303780</v>
      </c>
      <c r="G71" s="24">
        <f>SUM(G72:G73)</f>
        <v>303780</v>
      </c>
      <c r="H71" s="25">
        <f>SUM(H72:H73)</f>
        <v>21269.16</v>
      </c>
      <c r="I71" s="26">
        <f t="shared" si="4"/>
        <v>0.07001501086312463</v>
      </c>
      <c r="K71" s="1">
        <f t="shared" si="3"/>
        <v>0</v>
      </c>
    </row>
    <row r="72" spans="2:11" ht="15" outlineLevel="2">
      <c r="B72" s="35"/>
      <c r="C72" s="27"/>
      <c r="D72" s="28">
        <v>4170</v>
      </c>
      <c r="E72" s="29" t="s">
        <v>32</v>
      </c>
      <c r="F72" s="30">
        <v>10000</v>
      </c>
      <c r="G72" s="30">
        <v>10000</v>
      </c>
      <c r="H72" s="31">
        <v>0</v>
      </c>
      <c r="I72" s="32">
        <f t="shared" si="4"/>
        <v>0</v>
      </c>
      <c r="K72" s="1">
        <f t="shared" si="3"/>
        <v>0</v>
      </c>
    </row>
    <row r="73" spans="2:11" ht="15" outlineLevel="2">
      <c r="B73" s="35"/>
      <c r="C73" s="27"/>
      <c r="D73" s="28">
        <v>4300</v>
      </c>
      <c r="E73" s="29" t="s">
        <v>12</v>
      </c>
      <c r="F73" s="30">
        <v>293780</v>
      </c>
      <c r="G73" s="30">
        <v>293780</v>
      </c>
      <c r="H73" s="31">
        <v>21269.16</v>
      </c>
      <c r="I73" s="32">
        <f t="shared" si="4"/>
        <v>0.07239825719926475</v>
      </c>
      <c r="K73" s="1">
        <f t="shared" si="3"/>
        <v>0</v>
      </c>
    </row>
    <row r="74" spans="2:11" ht="15" outlineLevel="1">
      <c r="B74" s="35"/>
      <c r="C74" s="21" t="s">
        <v>58</v>
      </c>
      <c r="D74" s="22"/>
      <c r="E74" s="23" t="s">
        <v>59</v>
      </c>
      <c r="F74" s="24">
        <f>SUM(F75)</f>
        <v>55000</v>
      </c>
      <c r="G74" s="24">
        <f>SUM(G75)</f>
        <v>55000</v>
      </c>
      <c r="H74" s="25">
        <f>SUM(H75)</f>
        <v>0</v>
      </c>
      <c r="I74" s="26">
        <f t="shared" si="4"/>
        <v>0</v>
      </c>
      <c r="K74" s="1">
        <f t="shared" si="3"/>
        <v>0</v>
      </c>
    </row>
    <row r="75" spans="2:11" ht="15" outlineLevel="2">
      <c r="B75" s="35"/>
      <c r="C75" s="27"/>
      <c r="D75" s="28">
        <v>4300</v>
      </c>
      <c r="E75" s="29" t="s">
        <v>12</v>
      </c>
      <c r="F75" s="30">
        <v>55000</v>
      </c>
      <c r="G75" s="30">
        <v>55000</v>
      </c>
      <c r="H75" s="31">
        <v>0</v>
      </c>
      <c r="I75" s="32">
        <f t="shared" si="4"/>
        <v>0</v>
      </c>
      <c r="K75" s="1">
        <f t="shared" si="3"/>
        <v>0</v>
      </c>
    </row>
    <row r="76" spans="2:11" ht="15" outlineLevel="1">
      <c r="B76" s="35"/>
      <c r="C76" s="21" t="s">
        <v>60</v>
      </c>
      <c r="D76" s="22"/>
      <c r="E76" s="23" t="s">
        <v>61</v>
      </c>
      <c r="F76" s="24">
        <f>SUM(F77)</f>
        <v>10000</v>
      </c>
      <c r="G76" s="24">
        <f>SUM(G77)</f>
        <v>10000</v>
      </c>
      <c r="H76" s="25">
        <f>SUM(H77)</f>
        <v>0</v>
      </c>
      <c r="I76" s="26">
        <f t="shared" si="4"/>
        <v>0</v>
      </c>
      <c r="K76" s="1">
        <f t="shared" si="3"/>
        <v>0</v>
      </c>
    </row>
    <row r="77" spans="2:11" ht="15" outlineLevel="2">
      <c r="B77" s="35"/>
      <c r="C77" s="27"/>
      <c r="D77" s="28">
        <v>4300</v>
      </c>
      <c r="E77" s="29" t="s">
        <v>12</v>
      </c>
      <c r="F77" s="30">
        <v>10000</v>
      </c>
      <c r="G77" s="30">
        <v>10000</v>
      </c>
      <c r="H77" s="31">
        <v>0</v>
      </c>
      <c r="I77" s="32">
        <f t="shared" si="4"/>
        <v>0</v>
      </c>
      <c r="K77" s="1">
        <f t="shared" si="3"/>
        <v>0</v>
      </c>
    </row>
    <row r="78" spans="2:11" ht="15" outlineLevel="1">
      <c r="B78" s="35"/>
      <c r="C78" s="21" t="s">
        <v>62</v>
      </c>
      <c r="D78" s="22"/>
      <c r="E78" s="23" t="s">
        <v>63</v>
      </c>
      <c r="F78" s="24">
        <f>SUM(F79:F93)</f>
        <v>296700</v>
      </c>
      <c r="G78" s="24">
        <f>SUM(G79:G93)</f>
        <v>296700</v>
      </c>
      <c r="H78" s="25">
        <f>SUM(H79:H93)</f>
        <v>151681.31</v>
      </c>
      <c r="I78" s="26">
        <f t="shared" si="4"/>
        <v>0.511227873272666</v>
      </c>
      <c r="K78" s="1">
        <f t="shared" si="3"/>
        <v>0</v>
      </c>
    </row>
    <row r="79" spans="2:11" ht="15" outlineLevel="2">
      <c r="B79" s="35"/>
      <c r="C79" s="27"/>
      <c r="D79" s="28">
        <v>3020</v>
      </c>
      <c r="E79" s="29" t="s">
        <v>64</v>
      </c>
      <c r="F79" s="30">
        <v>620</v>
      </c>
      <c r="G79" s="30">
        <v>620</v>
      </c>
      <c r="H79" s="31">
        <v>0</v>
      </c>
      <c r="I79" s="32">
        <f t="shared" si="4"/>
        <v>0</v>
      </c>
      <c r="K79" s="1">
        <f t="shared" si="3"/>
        <v>0</v>
      </c>
    </row>
    <row r="80" spans="2:11" ht="15" outlineLevel="2">
      <c r="B80" s="35"/>
      <c r="C80" s="27"/>
      <c r="D80" s="28">
        <v>4010</v>
      </c>
      <c r="E80" s="29" t="s">
        <v>65</v>
      </c>
      <c r="F80" s="30">
        <v>78240</v>
      </c>
      <c r="G80" s="30">
        <v>76240</v>
      </c>
      <c r="H80" s="31">
        <v>33240</v>
      </c>
      <c r="I80" s="32">
        <f t="shared" si="4"/>
        <v>0.4359916054564533</v>
      </c>
      <c r="K80" s="1">
        <f t="shared" si="3"/>
        <v>0</v>
      </c>
    </row>
    <row r="81" spans="2:11" ht="30" outlineLevel="2">
      <c r="B81" s="35"/>
      <c r="C81" s="27"/>
      <c r="D81" s="28">
        <v>4020</v>
      </c>
      <c r="E81" s="29" t="s">
        <v>66</v>
      </c>
      <c r="F81" s="30">
        <v>135360</v>
      </c>
      <c r="G81" s="30">
        <v>135360</v>
      </c>
      <c r="H81" s="31">
        <v>67241.81</v>
      </c>
      <c r="I81" s="32">
        <f t="shared" si="4"/>
        <v>0.4967627807328605</v>
      </c>
      <c r="K81" s="1">
        <f t="shared" si="3"/>
        <v>0</v>
      </c>
    </row>
    <row r="82" spans="2:11" ht="15" outlineLevel="2">
      <c r="B82" s="35"/>
      <c r="C82" s="27"/>
      <c r="D82" s="28">
        <v>4040</v>
      </c>
      <c r="E82" s="29" t="s">
        <v>67</v>
      </c>
      <c r="F82" s="30">
        <v>17300</v>
      </c>
      <c r="G82" s="30">
        <v>16013</v>
      </c>
      <c r="H82" s="31">
        <v>16012.24</v>
      </c>
      <c r="I82" s="32">
        <f t="shared" si="4"/>
        <v>0.9999525385624181</v>
      </c>
      <c r="K82" s="1">
        <f t="shared" si="3"/>
        <v>0</v>
      </c>
    </row>
    <row r="83" spans="2:11" ht="15" outlineLevel="2">
      <c r="B83" s="35"/>
      <c r="C83" s="27"/>
      <c r="D83" s="28">
        <v>4110</v>
      </c>
      <c r="E83" s="29" t="s">
        <v>68</v>
      </c>
      <c r="F83" s="30">
        <v>44420</v>
      </c>
      <c r="G83" s="30">
        <v>44420</v>
      </c>
      <c r="H83" s="31">
        <v>20076.29</v>
      </c>
      <c r="I83" s="32">
        <f t="shared" si="4"/>
        <v>0.45196510580819454</v>
      </c>
      <c r="K83" s="1">
        <f t="shared" si="3"/>
        <v>0</v>
      </c>
    </row>
    <row r="84" spans="2:11" ht="15" outlineLevel="2">
      <c r="B84" s="35"/>
      <c r="C84" s="27"/>
      <c r="D84" s="28">
        <v>4120</v>
      </c>
      <c r="E84" s="29" t="s">
        <v>69</v>
      </c>
      <c r="F84" s="30">
        <v>5400</v>
      </c>
      <c r="G84" s="30">
        <v>2620</v>
      </c>
      <c r="H84" s="31">
        <v>1464.78</v>
      </c>
      <c r="I84" s="32">
        <f t="shared" si="4"/>
        <v>0.5590763358778625</v>
      </c>
      <c r="K84" s="1">
        <f t="shared" si="3"/>
        <v>0</v>
      </c>
    </row>
    <row r="85" spans="2:11" ht="15" outlineLevel="2">
      <c r="B85" s="35"/>
      <c r="C85" s="27"/>
      <c r="D85" s="28">
        <v>4210</v>
      </c>
      <c r="E85" s="29" t="s">
        <v>70</v>
      </c>
      <c r="F85" s="30">
        <v>4100</v>
      </c>
      <c r="G85" s="30">
        <v>6100</v>
      </c>
      <c r="H85" s="31">
        <v>4696.16</v>
      </c>
      <c r="I85" s="32">
        <f t="shared" si="4"/>
        <v>0.7698622950819672</v>
      </c>
      <c r="K85" s="1">
        <f t="shared" si="3"/>
        <v>0</v>
      </c>
    </row>
    <row r="86" spans="2:11" ht="15" outlineLevel="2">
      <c r="B86" s="35"/>
      <c r="C86" s="27"/>
      <c r="D86" s="28">
        <v>4280</v>
      </c>
      <c r="E86" s="29" t="s">
        <v>71</v>
      </c>
      <c r="F86" s="30">
        <v>690</v>
      </c>
      <c r="G86" s="30">
        <v>690</v>
      </c>
      <c r="H86" s="31">
        <v>88</v>
      </c>
      <c r="I86" s="32">
        <f t="shared" si="4"/>
        <v>0.12753623188405797</v>
      </c>
      <c r="K86" s="1">
        <f t="shared" si="3"/>
        <v>0</v>
      </c>
    </row>
    <row r="87" spans="2:11" ht="15" outlineLevel="2">
      <c r="B87" s="35"/>
      <c r="C87" s="27"/>
      <c r="D87" s="28">
        <v>4300</v>
      </c>
      <c r="E87" s="29" t="s">
        <v>12</v>
      </c>
      <c r="F87" s="30">
        <v>2160</v>
      </c>
      <c r="G87" s="30">
        <v>3471</v>
      </c>
      <c r="H87" s="31">
        <v>2169</v>
      </c>
      <c r="I87" s="32">
        <f t="shared" si="4"/>
        <v>0.6248919619706137</v>
      </c>
      <c r="K87" s="1">
        <f t="shared" si="3"/>
        <v>0</v>
      </c>
    </row>
    <row r="88" spans="2:11" ht="45" outlineLevel="2">
      <c r="B88" s="35"/>
      <c r="C88" s="27"/>
      <c r="D88" s="28">
        <v>4360</v>
      </c>
      <c r="E88" s="29" t="s">
        <v>72</v>
      </c>
      <c r="F88" s="30">
        <v>1670</v>
      </c>
      <c r="G88" s="30">
        <v>1670</v>
      </c>
      <c r="H88" s="31">
        <v>602.13</v>
      </c>
      <c r="I88" s="32">
        <f t="shared" si="4"/>
        <v>0.3605568862275449</v>
      </c>
      <c r="K88" s="1">
        <f t="shared" si="3"/>
        <v>0</v>
      </c>
    </row>
    <row r="89" spans="2:11" ht="30" outlineLevel="2">
      <c r="B89" s="35"/>
      <c r="C89" s="27"/>
      <c r="D89" s="28">
        <v>4400</v>
      </c>
      <c r="E89" s="29" t="s">
        <v>94</v>
      </c>
      <c r="F89" s="30">
        <v>0</v>
      </c>
      <c r="G89" s="30">
        <v>2780</v>
      </c>
      <c r="H89" s="31">
        <v>1389.9</v>
      </c>
      <c r="I89" s="32">
        <f t="shared" si="4"/>
        <v>0.49996402877697843</v>
      </c>
      <c r="K89" s="1">
        <f t="shared" si="3"/>
        <v>0</v>
      </c>
    </row>
    <row r="90" spans="2:11" ht="15" outlineLevel="2">
      <c r="B90" s="35"/>
      <c r="C90" s="27"/>
      <c r="D90" s="28">
        <v>4410</v>
      </c>
      <c r="E90" s="29" t="s">
        <v>73</v>
      </c>
      <c r="F90" s="30">
        <v>230</v>
      </c>
      <c r="G90" s="30">
        <v>230</v>
      </c>
      <c r="H90" s="31">
        <v>0</v>
      </c>
      <c r="I90" s="32">
        <f t="shared" si="4"/>
        <v>0</v>
      </c>
      <c r="K90" s="1">
        <f t="shared" si="3"/>
        <v>0</v>
      </c>
    </row>
    <row r="91" spans="2:11" ht="15" outlineLevel="2">
      <c r="B91" s="35"/>
      <c r="C91" s="27"/>
      <c r="D91" s="28">
        <v>4430</v>
      </c>
      <c r="E91" s="29" t="s">
        <v>18</v>
      </c>
      <c r="F91" s="30">
        <v>1330</v>
      </c>
      <c r="G91" s="30">
        <v>1306</v>
      </c>
      <c r="H91" s="31">
        <v>1306</v>
      </c>
      <c r="I91" s="32">
        <f t="shared" si="4"/>
        <v>1</v>
      </c>
      <c r="K91" s="1">
        <f t="shared" si="3"/>
        <v>0</v>
      </c>
    </row>
    <row r="92" spans="2:11" ht="15" outlineLevel="2">
      <c r="B92" s="35"/>
      <c r="C92" s="27"/>
      <c r="D92" s="28">
        <v>4440</v>
      </c>
      <c r="E92" s="29" t="s">
        <v>74</v>
      </c>
      <c r="F92" s="30">
        <v>4100</v>
      </c>
      <c r="G92" s="30">
        <v>4100</v>
      </c>
      <c r="H92" s="31">
        <v>3100</v>
      </c>
      <c r="I92" s="32">
        <f t="shared" si="4"/>
        <v>0.7560975609756098</v>
      </c>
      <c r="K92" s="1">
        <f t="shared" si="3"/>
        <v>0</v>
      </c>
    </row>
    <row r="93" spans="2:11" ht="30" outlineLevel="2">
      <c r="B93" s="35"/>
      <c r="C93" s="27"/>
      <c r="D93" s="28">
        <v>4700</v>
      </c>
      <c r="E93" s="29" t="s">
        <v>75</v>
      </c>
      <c r="F93" s="30">
        <v>1080</v>
      </c>
      <c r="G93" s="30">
        <v>1080</v>
      </c>
      <c r="H93" s="31">
        <v>295</v>
      </c>
      <c r="I93" s="32">
        <f t="shared" si="4"/>
        <v>0.27314814814814814</v>
      </c>
      <c r="K93" s="1">
        <f t="shared" si="3"/>
        <v>0</v>
      </c>
    </row>
    <row r="94" spans="2:11" ht="15" outlineLevel="1">
      <c r="B94" s="35"/>
      <c r="C94" s="21" t="s">
        <v>76</v>
      </c>
      <c r="D94" s="22"/>
      <c r="E94" s="23" t="s">
        <v>77</v>
      </c>
      <c r="F94" s="24">
        <f>SUM(F95)</f>
        <v>5500</v>
      </c>
      <c r="G94" s="24">
        <f>SUM(G95)</f>
        <v>5500</v>
      </c>
      <c r="H94" s="25">
        <f>SUM(H95)</f>
        <v>0</v>
      </c>
      <c r="I94" s="26">
        <f t="shared" si="4"/>
        <v>0</v>
      </c>
      <c r="K94" s="1">
        <f t="shared" si="3"/>
        <v>0</v>
      </c>
    </row>
    <row r="95" spans="2:11" ht="15" outlineLevel="2">
      <c r="B95" s="35"/>
      <c r="C95" s="27"/>
      <c r="D95" s="28">
        <v>4270</v>
      </c>
      <c r="E95" s="29" t="s">
        <v>34</v>
      </c>
      <c r="F95" s="30">
        <v>5500</v>
      </c>
      <c r="G95" s="30">
        <v>5500</v>
      </c>
      <c r="H95" s="31">
        <v>0</v>
      </c>
      <c r="I95" s="32">
        <f t="shared" si="4"/>
        <v>0</v>
      </c>
      <c r="K95" s="1">
        <f t="shared" si="3"/>
        <v>0</v>
      </c>
    </row>
    <row r="96" spans="2:11" ht="15" outlineLevel="1">
      <c r="B96" s="35"/>
      <c r="C96" s="21" t="s">
        <v>78</v>
      </c>
      <c r="D96" s="22"/>
      <c r="E96" s="23" t="s">
        <v>17</v>
      </c>
      <c r="F96" s="24">
        <f>SUM(F97:F98)</f>
        <v>2389950</v>
      </c>
      <c r="G96" s="24">
        <f>SUM(G97:G98)</f>
        <v>2389950</v>
      </c>
      <c r="H96" s="25">
        <f>SUM(H97:H98)</f>
        <v>2266100</v>
      </c>
      <c r="I96" s="26">
        <f t="shared" si="4"/>
        <v>0.9481788321931421</v>
      </c>
      <c r="K96" s="1">
        <f t="shared" si="3"/>
        <v>0</v>
      </c>
    </row>
    <row r="97" spans="2:11" ht="60" outlineLevel="2">
      <c r="B97" s="35"/>
      <c r="C97" s="27"/>
      <c r="D97" s="28">
        <v>2320</v>
      </c>
      <c r="E97" s="29" t="s">
        <v>79</v>
      </c>
      <c r="F97" s="30">
        <v>246100</v>
      </c>
      <c r="G97" s="30">
        <v>246100</v>
      </c>
      <c r="H97" s="31">
        <v>123100</v>
      </c>
      <c r="I97" s="32">
        <f t="shared" si="4"/>
        <v>0.5002031694433158</v>
      </c>
      <c r="K97" s="1">
        <f t="shared" si="3"/>
        <v>0</v>
      </c>
    </row>
    <row r="98" spans="2:9" ht="60" outlineLevel="2">
      <c r="B98" s="35"/>
      <c r="C98" s="27"/>
      <c r="D98" s="28">
        <v>6010</v>
      </c>
      <c r="E98" s="29" t="s">
        <v>80</v>
      </c>
      <c r="F98" s="30">
        <v>2143850</v>
      </c>
      <c r="G98" s="30">
        <v>2143850</v>
      </c>
      <c r="H98" s="31">
        <v>2143000</v>
      </c>
      <c r="I98" s="32">
        <f t="shared" si="4"/>
        <v>0.9996035170371061</v>
      </c>
    </row>
    <row r="99" spans="2:9" ht="15.75" outlineLevel="2">
      <c r="B99" s="43">
        <v>720</v>
      </c>
      <c r="C99" s="44"/>
      <c r="D99" s="45"/>
      <c r="E99" s="46" t="s">
        <v>295</v>
      </c>
      <c r="F99" s="47">
        <f>SUM(F100)</f>
        <v>0</v>
      </c>
      <c r="G99" s="47">
        <f>SUM(G100)</f>
        <v>2883770</v>
      </c>
      <c r="H99" s="48">
        <f>SUM(H100)</f>
        <v>8255.18</v>
      </c>
      <c r="I99" s="19">
        <f t="shared" si="4"/>
        <v>0.002862634676135753</v>
      </c>
    </row>
    <row r="100" spans="2:9" ht="15.75" outlineLevel="2">
      <c r="B100" s="35"/>
      <c r="C100" s="49" t="s">
        <v>300</v>
      </c>
      <c r="D100" s="50"/>
      <c r="E100" s="51" t="s">
        <v>17</v>
      </c>
      <c r="F100" s="52">
        <f>SUM(F101:F110)</f>
        <v>0</v>
      </c>
      <c r="G100" s="52">
        <f>SUM(G101:G110)</f>
        <v>2883770</v>
      </c>
      <c r="H100" s="53">
        <f>SUM(H101:H110)</f>
        <v>8255.18</v>
      </c>
      <c r="I100" s="19">
        <f t="shared" si="4"/>
        <v>0.002862634676135753</v>
      </c>
    </row>
    <row r="101" spans="2:9" ht="15" outlineLevel="2">
      <c r="B101" s="35"/>
      <c r="C101" s="27"/>
      <c r="D101" s="28">
        <v>4017</v>
      </c>
      <c r="E101" s="29" t="s">
        <v>65</v>
      </c>
      <c r="F101" s="30">
        <v>0</v>
      </c>
      <c r="G101" s="30">
        <v>20887</v>
      </c>
      <c r="H101" s="31">
        <v>5864.98</v>
      </c>
      <c r="I101" s="42">
        <f t="shared" si="4"/>
        <v>0.28079571025039496</v>
      </c>
    </row>
    <row r="102" spans="2:9" ht="15" outlineLevel="2">
      <c r="B102" s="35"/>
      <c r="C102" s="27"/>
      <c r="D102" s="28">
        <v>4019</v>
      </c>
      <c r="E102" s="29" t="s">
        <v>65</v>
      </c>
      <c r="F102" s="30">
        <v>0</v>
      </c>
      <c r="G102" s="30">
        <v>3685</v>
      </c>
      <c r="H102" s="31">
        <v>1035.02</v>
      </c>
      <c r="I102" s="42">
        <f t="shared" si="4"/>
        <v>0.28087381275440976</v>
      </c>
    </row>
    <row r="103" spans="2:9" ht="15" outlineLevel="2">
      <c r="B103" s="35"/>
      <c r="C103" s="27"/>
      <c r="D103" s="28">
        <v>4117</v>
      </c>
      <c r="E103" s="29" t="s">
        <v>68</v>
      </c>
      <c r="F103" s="30">
        <v>0</v>
      </c>
      <c r="G103" s="30">
        <v>3591</v>
      </c>
      <c r="H103" s="31">
        <v>1008.22</v>
      </c>
      <c r="I103" s="42">
        <f t="shared" si="4"/>
        <v>0.2807630186577555</v>
      </c>
    </row>
    <row r="104" spans="2:9" ht="15" outlineLevel="2">
      <c r="B104" s="35"/>
      <c r="C104" s="27"/>
      <c r="D104" s="28">
        <v>4119</v>
      </c>
      <c r="E104" s="29" t="s">
        <v>68</v>
      </c>
      <c r="F104" s="30">
        <v>0</v>
      </c>
      <c r="G104" s="30">
        <v>634</v>
      </c>
      <c r="H104" s="31">
        <v>177.91</v>
      </c>
      <c r="I104" s="42">
        <f t="shared" si="4"/>
        <v>0.280615141955836</v>
      </c>
    </row>
    <row r="105" spans="2:9" ht="15" outlineLevel="2">
      <c r="B105" s="35"/>
      <c r="C105" s="27"/>
      <c r="D105" s="28">
        <v>4127</v>
      </c>
      <c r="E105" s="29" t="s">
        <v>69</v>
      </c>
      <c r="F105" s="30">
        <v>0</v>
      </c>
      <c r="G105" s="30">
        <v>512</v>
      </c>
      <c r="H105" s="31">
        <v>143.68</v>
      </c>
      <c r="I105" s="42">
        <f t="shared" si="4"/>
        <v>0.280625</v>
      </c>
    </row>
    <row r="106" spans="2:9" ht="15" outlineLevel="2">
      <c r="B106" s="35"/>
      <c r="C106" s="27"/>
      <c r="D106" s="28">
        <v>4129</v>
      </c>
      <c r="E106" s="29" t="s">
        <v>69</v>
      </c>
      <c r="F106" s="30">
        <v>0</v>
      </c>
      <c r="G106" s="30">
        <v>91</v>
      </c>
      <c r="H106" s="31">
        <v>25.37</v>
      </c>
      <c r="I106" s="42">
        <f t="shared" si="4"/>
        <v>0.2787912087912088</v>
      </c>
    </row>
    <row r="107" spans="2:9" ht="30" outlineLevel="2">
      <c r="B107" s="35"/>
      <c r="C107" s="27"/>
      <c r="D107" s="28">
        <v>4707</v>
      </c>
      <c r="E107" s="29" t="s">
        <v>75</v>
      </c>
      <c r="F107" s="30">
        <v>0</v>
      </c>
      <c r="G107" s="30">
        <v>88470</v>
      </c>
      <c r="H107" s="31">
        <v>0</v>
      </c>
      <c r="I107" s="42">
        <f t="shared" si="4"/>
        <v>0</v>
      </c>
    </row>
    <row r="108" spans="2:9" ht="30" outlineLevel="2">
      <c r="B108" s="35"/>
      <c r="C108" s="27"/>
      <c r="D108" s="28">
        <v>4709</v>
      </c>
      <c r="E108" s="29" t="s">
        <v>75</v>
      </c>
      <c r="F108" s="30">
        <v>0</v>
      </c>
      <c r="G108" s="30">
        <v>15613</v>
      </c>
      <c r="H108" s="31">
        <v>0</v>
      </c>
      <c r="I108" s="42">
        <f t="shared" si="4"/>
        <v>0</v>
      </c>
    </row>
    <row r="109" spans="2:9" ht="30" outlineLevel="2">
      <c r="B109" s="35"/>
      <c r="C109" s="27"/>
      <c r="D109" s="28">
        <v>6067</v>
      </c>
      <c r="E109" s="29" t="s">
        <v>38</v>
      </c>
      <c r="F109" s="30">
        <v>0</v>
      </c>
      <c r="G109" s="30">
        <v>2337743</v>
      </c>
      <c r="H109" s="31">
        <v>0</v>
      </c>
      <c r="I109" s="42">
        <f t="shared" si="4"/>
        <v>0</v>
      </c>
    </row>
    <row r="110" spans="2:9" ht="30" outlineLevel="2">
      <c r="B110" s="35"/>
      <c r="C110" s="27"/>
      <c r="D110" s="28">
        <v>6069</v>
      </c>
      <c r="E110" s="29" t="s">
        <v>38</v>
      </c>
      <c r="F110" s="30">
        <v>0</v>
      </c>
      <c r="G110" s="30">
        <v>412544</v>
      </c>
      <c r="H110" s="31">
        <v>0</v>
      </c>
      <c r="I110" s="42">
        <f t="shared" si="4"/>
        <v>0</v>
      </c>
    </row>
    <row r="111" spans="2:11" ht="15.75">
      <c r="B111" s="36">
        <v>750</v>
      </c>
      <c r="C111" s="14"/>
      <c r="D111" s="15"/>
      <c r="E111" s="16" t="s">
        <v>81</v>
      </c>
      <c r="F111" s="17">
        <f>F112+F126+F143+F150+F197+F205+F215</f>
        <v>24377073</v>
      </c>
      <c r="G111" s="17">
        <f>G112+G126+G143+G150+G197+G205+G215</f>
        <v>24764706</v>
      </c>
      <c r="H111" s="18">
        <f>H112+H126+H143+H150+H197+H205+H215</f>
        <v>8735257.12</v>
      </c>
      <c r="I111" s="19">
        <f t="shared" si="4"/>
        <v>0.3527300958065078</v>
      </c>
      <c r="K111" s="1">
        <f aca="true" t="shared" si="5" ref="K111:K138">IF(AND(D111&gt;5999,D111&lt;7000),H111,0)</f>
        <v>0</v>
      </c>
    </row>
    <row r="112" spans="2:11" ht="15" outlineLevel="1">
      <c r="B112" s="35"/>
      <c r="C112" s="21" t="s">
        <v>82</v>
      </c>
      <c r="D112" s="22"/>
      <c r="E112" s="23" t="s">
        <v>83</v>
      </c>
      <c r="F112" s="24">
        <f>SUM(F113:F125)</f>
        <v>1067562</v>
      </c>
      <c r="G112" s="24">
        <f>SUM(G113:G125)</f>
        <v>1067562</v>
      </c>
      <c r="H112" s="25">
        <f>SUM(H113:H125)</f>
        <v>543409.6499999999</v>
      </c>
      <c r="I112" s="26">
        <f t="shared" si="4"/>
        <v>0.5090192888094555</v>
      </c>
      <c r="K112" s="1">
        <f t="shared" si="5"/>
        <v>0</v>
      </c>
    </row>
    <row r="113" spans="2:11" ht="15" outlineLevel="2">
      <c r="B113" s="35"/>
      <c r="C113" s="27"/>
      <c r="D113" s="28">
        <v>3020</v>
      </c>
      <c r="E113" s="29" t="s">
        <v>64</v>
      </c>
      <c r="F113" s="30">
        <v>4621</v>
      </c>
      <c r="G113" s="30">
        <v>4621</v>
      </c>
      <c r="H113" s="31">
        <v>11.9</v>
      </c>
      <c r="I113" s="32">
        <f t="shared" si="4"/>
        <v>0.0025752001731227008</v>
      </c>
      <c r="K113" s="1">
        <f t="shared" si="5"/>
        <v>0</v>
      </c>
    </row>
    <row r="114" spans="2:11" ht="15" outlineLevel="2">
      <c r="B114" s="35"/>
      <c r="C114" s="27"/>
      <c r="D114" s="28">
        <v>4010</v>
      </c>
      <c r="E114" s="29" t="s">
        <v>65</v>
      </c>
      <c r="F114" s="30">
        <v>793832</v>
      </c>
      <c r="G114" s="30">
        <v>793832</v>
      </c>
      <c r="H114" s="31">
        <v>377867.97</v>
      </c>
      <c r="I114" s="32">
        <f t="shared" si="4"/>
        <v>0.47600496074736215</v>
      </c>
      <c r="K114" s="1">
        <f t="shared" si="5"/>
        <v>0</v>
      </c>
    </row>
    <row r="115" spans="2:11" ht="15" outlineLevel="2">
      <c r="B115" s="35"/>
      <c r="C115" s="27"/>
      <c r="D115" s="28">
        <v>4040</v>
      </c>
      <c r="E115" s="29" t="s">
        <v>67</v>
      </c>
      <c r="F115" s="30">
        <v>66600</v>
      </c>
      <c r="G115" s="30">
        <v>66600</v>
      </c>
      <c r="H115" s="31">
        <v>59838.7</v>
      </c>
      <c r="I115" s="32">
        <f t="shared" si="4"/>
        <v>0.8984789789789789</v>
      </c>
      <c r="K115" s="1">
        <f t="shared" si="5"/>
        <v>0</v>
      </c>
    </row>
    <row r="116" spans="2:11" ht="15" outlineLevel="2">
      <c r="B116" s="35"/>
      <c r="C116" s="27"/>
      <c r="D116" s="28">
        <v>4110</v>
      </c>
      <c r="E116" s="29" t="s">
        <v>68</v>
      </c>
      <c r="F116" s="30">
        <v>136786</v>
      </c>
      <c r="G116" s="30">
        <v>136786</v>
      </c>
      <c r="H116" s="31">
        <v>71771.61</v>
      </c>
      <c r="I116" s="32">
        <f t="shared" si="4"/>
        <v>0.5246999692951033</v>
      </c>
      <c r="K116" s="1">
        <f t="shared" si="5"/>
        <v>0</v>
      </c>
    </row>
    <row r="117" spans="2:11" ht="15" outlineLevel="2">
      <c r="B117" s="35"/>
      <c r="C117" s="27"/>
      <c r="D117" s="28">
        <v>4120</v>
      </c>
      <c r="E117" s="29" t="s">
        <v>69</v>
      </c>
      <c r="F117" s="30">
        <v>8145</v>
      </c>
      <c r="G117" s="30">
        <v>8145</v>
      </c>
      <c r="H117" s="31">
        <v>3679.97</v>
      </c>
      <c r="I117" s="32">
        <f t="shared" si="4"/>
        <v>0.4518072437077962</v>
      </c>
      <c r="K117" s="1">
        <f t="shared" si="5"/>
        <v>0</v>
      </c>
    </row>
    <row r="118" spans="2:11" ht="15" outlineLevel="2">
      <c r="B118" s="35"/>
      <c r="C118" s="27"/>
      <c r="D118" s="28">
        <v>4170</v>
      </c>
      <c r="E118" s="29" t="s">
        <v>32</v>
      </c>
      <c r="F118" s="30">
        <v>2400</v>
      </c>
      <c r="G118" s="30">
        <v>2400</v>
      </c>
      <c r="H118" s="31">
        <v>1200</v>
      </c>
      <c r="I118" s="32">
        <f t="shared" si="4"/>
        <v>0.5</v>
      </c>
      <c r="K118" s="1">
        <f t="shared" si="5"/>
        <v>0</v>
      </c>
    </row>
    <row r="119" spans="2:11" ht="15" outlineLevel="2">
      <c r="B119" s="35"/>
      <c r="C119" s="27"/>
      <c r="D119" s="28">
        <v>4210</v>
      </c>
      <c r="E119" s="29" t="s">
        <v>70</v>
      </c>
      <c r="F119" s="30">
        <v>20000</v>
      </c>
      <c r="G119" s="30">
        <v>20000</v>
      </c>
      <c r="H119" s="31">
        <v>10580.69</v>
      </c>
      <c r="I119" s="32">
        <f t="shared" si="4"/>
        <v>0.5290345000000001</v>
      </c>
      <c r="K119" s="1">
        <f t="shared" si="5"/>
        <v>0</v>
      </c>
    </row>
    <row r="120" spans="2:11" ht="15" outlineLevel="2">
      <c r="B120" s="35"/>
      <c r="C120" s="27"/>
      <c r="D120" s="28">
        <v>4270</v>
      </c>
      <c r="E120" s="29" t="s">
        <v>34</v>
      </c>
      <c r="F120" s="30">
        <v>3186</v>
      </c>
      <c r="G120" s="30">
        <v>3186</v>
      </c>
      <c r="H120" s="31">
        <v>0</v>
      </c>
      <c r="I120" s="32">
        <f t="shared" si="4"/>
        <v>0</v>
      </c>
      <c r="K120" s="1">
        <f t="shared" si="5"/>
        <v>0</v>
      </c>
    </row>
    <row r="121" spans="2:11" ht="15" outlineLevel="2">
      <c r="B121" s="35"/>
      <c r="C121" s="27"/>
      <c r="D121" s="28">
        <v>4300</v>
      </c>
      <c r="E121" s="29" t="s">
        <v>12</v>
      </c>
      <c r="F121" s="30">
        <v>12655</v>
      </c>
      <c r="G121" s="30">
        <v>12655</v>
      </c>
      <c r="H121" s="31">
        <v>4775.44</v>
      </c>
      <c r="I121" s="32">
        <f t="shared" si="4"/>
        <v>0.37735598577637297</v>
      </c>
      <c r="K121" s="1">
        <f t="shared" si="5"/>
        <v>0</v>
      </c>
    </row>
    <row r="122" spans="2:11" ht="45" outlineLevel="2">
      <c r="B122" s="35"/>
      <c r="C122" s="27"/>
      <c r="D122" s="28">
        <v>4370</v>
      </c>
      <c r="E122" s="29" t="s">
        <v>84</v>
      </c>
      <c r="F122" s="30">
        <v>1528</v>
      </c>
      <c r="G122" s="30">
        <v>1528</v>
      </c>
      <c r="H122" s="31">
        <v>617.37</v>
      </c>
      <c r="I122" s="32">
        <f t="shared" si="4"/>
        <v>0.4040379581151832</v>
      </c>
      <c r="K122" s="1">
        <f t="shared" si="5"/>
        <v>0</v>
      </c>
    </row>
    <row r="123" spans="2:11" ht="15" outlineLevel="2">
      <c r="B123" s="35"/>
      <c r="C123" s="27"/>
      <c r="D123" s="28">
        <v>4410</v>
      </c>
      <c r="E123" s="29" t="s">
        <v>73</v>
      </c>
      <c r="F123" s="30">
        <v>200</v>
      </c>
      <c r="G123" s="30">
        <v>200</v>
      </c>
      <c r="H123" s="31">
        <v>139</v>
      </c>
      <c r="I123" s="32">
        <f t="shared" si="4"/>
        <v>0.695</v>
      </c>
      <c r="K123" s="1">
        <f t="shared" si="5"/>
        <v>0</v>
      </c>
    </row>
    <row r="124" spans="2:11" ht="15" outlineLevel="2">
      <c r="B124" s="35"/>
      <c r="C124" s="27"/>
      <c r="D124" s="28">
        <v>4440</v>
      </c>
      <c r="E124" s="29" t="s">
        <v>74</v>
      </c>
      <c r="F124" s="30">
        <v>16409</v>
      </c>
      <c r="G124" s="30">
        <v>16409</v>
      </c>
      <c r="H124" s="31">
        <v>12307</v>
      </c>
      <c r="I124" s="32">
        <f t="shared" si="4"/>
        <v>0.7500152355414711</v>
      </c>
      <c r="K124" s="1">
        <f t="shared" si="5"/>
        <v>0</v>
      </c>
    </row>
    <row r="125" spans="2:11" ht="30" outlineLevel="2">
      <c r="B125" s="35"/>
      <c r="C125" s="27"/>
      <c r="D125" s="28">
        <v>4700</v>
      </c>
      <c r="E125" s="29" t="s">
        <v>75</v>
      </c>
      <c r="F125" s="30">
        <v>1200</v>
      </c>
      <c r="G125" s="30">
        <v>1200</v>
      </c>
      <c r="H125" s="31">
        <v>620</v>
      </c>
      <c r="I125" s="32">
        <f t="shared" si="4"/>
        <v>0.5166666666666667</v>
      </c>
      <c r="K125" s="1">
        <f t="shared" si="5"/>
        <v>0</v>
      </c>
    </row>
    <row r="126" spans="2:11" ht="15" outlineLevel="1">
      <c r="B126" s="35"/>
      <c r="C126" s="21" t="s">
        <v>85</v>
      </c>
      <c r="D126" s="22"/>
      <c r="E126" s="23" t="s">
        <v>86</v>
      </c>
      <c r="F126" s="24">
        <f>SUM(F127:F142)</f>
        <v>1826020</v>
      </c>
      <c r="G126" s="24">
        <f>SUM(G127:G142)</f>
        <v>1826020</v>
      </c>
      <c r="H126" s="25">
        <f>SUM(H127:H142)</f>
        <v>887301.31</v>
      </c>
      <c r="I126" s="26">
        <f t="shared" si="4"/>
        <v>0.4859209154335659</v>
      </c>
      <c r="K126" s="1">
        <f t="shared" si="5"/>
        <v>0</v>
      </c>
    </row>
    <row r="127" spans="2:11" ht="60" outlineLevel="2">
      <c r="B127" s="35"/>
      <c r="C127" s="27"/>
      <c r="D127" s="28">
        <v>2320</v>
      </c>
      <c r="E127" s="29" t="s">
        <v>79</v>
      </c>
      <c r="F127" s="30">
        <v>21136</v>
      </c>
      <c r="G127" s="30">
        <v>21136</v>
      </c>
      <c r="H127" s="31">
        <v>21136</v>
      </c>
      <c r="I127" s="32">
        <f t="shared" si="4"/>
        <v>1</v>
      </c>
      <c r="K127" s="1">
        <f t="shared" si="5"/>
        <v>0</v>
      </c>
    </row>
    <row r="128" spans="2:11" ht="15" outlineLevel="2">
      <c r="B128" s="35"/>
      <c r="C128" s="27"/>
      <c r="D128" s="28">
        <v>3020</v>
      </c>
      <c r="E128" s="29" t="s">
        <v>64</v>
      </c>
      <c r="F128" s="30">
        <v>1568</v>
      </c>
      <c r="G128" s="30">
        <v>1568</v>
      </c>
      <c r="H128" s="31">
        <v>280.76</v>
      </c>
      <c r="I128" s="32">
        <f t="shared" si="4"/>
        <v>0.1790561224489796</v>
      </c>
      <c r="K128" s="1">
        <f t="shared" si="5"/>
        <v>0</v>
      </c>
    </row>
    <row r="129" spans="2:11" ht="15" outlineLevel="2">
      <c r="B129" s="35"/>
      <c r="C129" s="27"/>
      <c r="D129" s="28">
        <v>4010</v>
      </c>
      <c r="E129" s="29" t="s">
        <v>65</v>
      </c>
      <c r="F129" s="30">
        <v>940272</v>
      </c>
      <c r="G129" s="30">
        <v>940272</v>
      </c>
      <c r="H129" s="31">
        <v>453801.27</v>
      </c>
      <c r="I129" s="32">
        <f t="shared" si="4"/>
        <v>0.4826276545510236</v>
      </c>
      <c r="K129" s="1">
        <f t="shared" si="5"/>
        <v>0</v>
      </c>
    </row>
    <row r="130" spans="2:11" ht="15" outlineLevel="2">
      <c r="B130" s="35"/>
      <c r="C130" s="27"/>
      <c r="D130" s="28">
        <v>4040</v>
      </c>
      <c r="E130" s="29" t="s">
        <v>67</v>
      </c>
      <c r="F130" s="30">
        <v>72300</v>
      </c>
      <c r="G130" s="30">
        <v>70866</v>
      </c>
      <c r="H130" s="31">
        <v>70865.7</v>
      </c>
      <c r="I130" s="32">
        <f t="shared" si="4"/>
        <v>0.9999957666581999</v>
      </c>
      <c r="K130" s="1">
        <f t="shared" si="5"/>
        <v>0</v>
      </c>
    </row>
    <row r="131" spans="2:11" ht="15" outlineLevel="2">
      <c r="B131" s="35"/>
      <c r="C131" s="27"/>
      <c r="D131" s="28">
        <v>4110</v>
      </c>
      <c r="E131" s="29" t="s">
        <v>68</v>
      </c>
      <c r="F131" s="30">
        <v>169506</v>
      </c>
      <c r="G131" s="30">
        <v>169506</v>
      </c>
      <c r="H131" s="31">
        <v>82910.24</v>
      </c>
      <c r="I131" s="32">
        <f t="shared" si="4"/>
        <v>0.4891286444137671</v>
      </c>
      <c r="K131" s="1">
        <f t="shared" si="5"/>
        <v>0</v>
      </c>
    </row>
    <row r="132" spans="2:11" ht="15" outlineLevel="2">
      <c r="B132" s="35"/>
      <c r="C132" s="27"/>
      <c r="D132" s="28">
        <v>4120</v>
      </c>
      <c r="E132" s="29" t="s">
        <v>69</v>
      </c>
      <c r="F132" s="30">
        <v>14559</v>
      </c>
      <c r="G132" s="30">
        <v>14353</v>
      </c>
      <c r="H132" s="31">
        <v>5558.92</v>
      </c>
      <c r="I132" s="32">
        <f t="shared" si="4"/>
        <v>0.3873002159827214</v>
      </c>
      <c r="K132" s="1">
        <f t="shared" si="5"/>
        <v>0</v>
      </c>
    </row>
    <row r="133" spans="2:11" ht="15" outlineLevel="2">
      <c r="B133" s="35"/>
      <c r="C133" s="27"/>
      <c r="D133" s="28">
        <v>4210</v>
      </c>
      <c r="E133" s="29" t="s">
        <v>70</v>
      </c>
      <c r="F133" s="30">
        <v>480000</v>
      </c>
      <c r="G133" s="30">
        <v>455000</v>
      </c>
      <c r="H133" s="31">
        <v>204961.17</v>
      </c>
      <c r="I133" s="32">
        <f t="shared" si="4"/>
        <v>0.45046410989010993</v>
      </c>
      <c r="K133" s="1">
        <f t="shared" si="5"/>
        <v>0</v>
      </c>
    </row>
    <row r="134" spans="2:11" ht="15" outlineLevel="2">
      <c r="B134" s="35"/>
      <c r="C134" s="27"/>
      <c r="D134" s="28">
        <v>4300</v>
      </c>
      <c r="E134" s="29" t="s">
        <v>12</v>
      </c>
      <c r="F134" s="30">
        <v>90000</v>
      </c>
      <c r="G134" s="30">
        <v>115000</v>
      </c>
      <c r="H134" s="31">
        <v>29011.11</v>
      </c>
      <c r="I134" s="32">
        <f t="shared" si="4"/>
        <v>0.25227052173913045</v>
      </c>
      <c r="K134" s="1">
        <f t="shared" si="5"/>
        <v>0</v>
      </c>
    </row>
    <row r="135" spans="2:11" ht="30" outlineLevel="2">
      <c r="B135" s="35"/>
      <c r="C135" s="27"/>
      <c r="D135" s="28">
        <v>4390</v>
      </c>
      <c r="E135" s="29" t="s">
        <v>35</v>
      </c>
      <c r="F135" s="30">
        <v>2000</v>
      </c>
      <c r="G135" s="30">
        <v>2000</v>
      </c>
      <c r="H135" s="31">
        <v>0</v>
      </c>
      <c r="I135" s="32">
        <f t="shared" si="4"/>
        <v>0</v>
      </c>
      <c r="K135" s="1">
        <f t="shared" si="5"/>
        <v>0</v>
      </c>
    </row>
    <row r="136" spans="2:11" ht="15" outlineLevel="2">
      <c r="B136" s="35"/>
      <c r="C136" s="27"/>
      <c r="D136" s="28">
        <v>4410</v>
      </c>
      <c r="E136" s="29" t="s">
        <v>73</v>
      </c>
      <c r="F136" s="30">
        <v>800</v>
      </c>
      <c r="G136" s="30">
        <v>800</v>
      </c>
      <c r="H136" s="31">
        <v>487.6</v>
      </c>
      <c r="I136" s="32">
        <f t="shared" si="4"/>
        <v>0.6095</v>
      </c>
      <c r="K136" s="1">
        <f t="shared" si="5"/>
        <v>0</v>
      </c>
    </row>
    <row r="137" spans="2:11" ht="15" outlineLevel="2">
      <c r="B137" s="35"/>
      <c r="C137" s="27"/>
      <c r="D137" s="28">
        <v>4440</v>
      </c>
      <c r="E137" s="29" t="s">
        <v>74</v>
      </c>
      <c r="F137" s="30">
        <v>21879</v>
      </c>
      <c r="G137" s="30">
        <v>23519</v>
      </c>
      <c r="H137" s="31">
        <v>17640</v>
      </c>
      <c r="I137" s="32">
        <f t="shared" si="4"/>
        <v>0.7500318891109315</v>
      </c>
      <c r="K137" s="1">
        <f t="shared" si="5"/>
        <v>0</v>
      </c>
    </row>
    <row r="138" spans="2:11" ht="75" outlineLevel="2">
      <c r="B138" s="35"/>
      <c r="C138" s="27"/>
      <c r="D138" s="28">
        <v>4560</v>
      </c>
      <c r="E138" s="29" t="s">
        <v>49</v>
      </c>
      <c r="F138" s="30">
        <v>1000</v>
      </c>
      <c r="G138" s="30">
        <v>0</v>
      </c>
      <c r="H138" s="31">
        <v>0</v>
      </c>
      <c r="I138" s="32" t="str">
        <f t="shared" si="4"/>
        <v>─</v>
      </c>
      <c r="K138" s="1">
        <f t="shared" si="5"/>
        <v>0</v>
      </c>
    </row>
    <row r="139" spans="2:9" ht="15" outlineLevel="2">
      <c r="B139" s="35"/>
      <c r="C139" s="27"/>
      <c r="D139" s="28">
        <v>4580</v>
      </c>
      <c r="E139" s="29" t="s">
        <v>50</v>
      </c>
      <c r="F139" s="30">
        <v>0</v>
      </c>
      <c r="G139" s="30">
        <v>1000</v>
      </c>
      <c r="H139" s="31">
        <v>103.54</v>
      </c>
      <c r="I139" s="32">
        <f t="shared" si="4"/>
        <v>0.10354000000000001</v>
      </c>
    </row>
    <row r="140" spans="2:11" ht="30" outlineLevel="2">
      <c r="B140" s="35"/>
      <c r="C140" s="27"/>
      <c r="D140" s="28">
        <v>4590</v>
      </c>
      <c r="E140" s="29" t="s">
        <v>51</v>
      </c>
      <c r="F140" s="30">
        <v>5000</v>
      </c>
      <c r="G140" s="30">
        <v>5000</v>
      </c>
      <c r="H140" s="31">
        <v>425</v>
      </c>
      <c r="I140" s="32">
        <f t="shared" si="4"/>
        <v>0.085</v>
      </c>
      <c r="K140" s="1">
        <f aca="true" t="shared" si="6" ref="K140:K169">IF(AND(D140&gt;5999,D140&lt;7000),H140,0)</f>
        <v>0</v>
      </c>
    </row>
    <row r="141" spans="2:11" ht="15" outlineLevel="2">
      <c r="B141" s="35"/>
      <c r="C141" s="27"/>
      <c r="D141" s="28">
        <v>4610</v>
      </c>
      <c r="E141" s="29" t="s">
        <v>53</v>
      </c>
      <c r="F141" s="30">
        <v>1500</v>
      </c>
      <c r="G141" s="30">
        <v>1500</v>
      </c>
      <c r="H141" s="31">
        <v>120</v>
      </c>
      <c r="I141" s="32">
        <f t="shared" si="4"/>
        <v>0.08</v>
      </c>
      <c r="K141" s="1">
        <f t="shared" si="6"/>
        <v>0</v>
      </c>
    </row>
    <row r="142" spans="2:11" ht="30" outlineLevel="2">
      <c r="B142" s="35"/>
      <c r="C142" s="27"/>
      <c r="D142" s="28">
        <v>4700</v>
      </c>
      <c r="E142" s="29" t="s">
        <v>75</v>
      </c>
      <c r="F142" s="30">
        <v>4500</v>
      </c>
      <c r="G142" s="30">
        <v>4500</v>
      </c>
      <c r="H142" s="31">
        <v>0</v>
      </c>
      <c r="I142" s="32">
        <f t="shared" si="4"/>
        <v>0</v>
      </c>
      <c r="K142" s="1">
        <f t="shared" si="6"/>
        <v>0</v>
      </c>
    </row>
    <row r="143" spans="2:11" ht="15" outlineLevel="1">
      <c r="B143" s="35"/>
      <c r="C143" s="21" t="s">
        <v>87</v>
      </c>
      <c r="D143" s="22"/>
      <c r="E143" s="23" t="s">
        <v>88</v>
      </c>
      <c r="F143" s="24">
        <f>SUM(F144:F149)</f>
        <v>397787</v>
      </c>
      <c r="G143" s="24">
        <f>SUM(G144:G149)</f>
        <v>397787</v>
      </c>
      <c r="H143" s="25">
        <f>SUM(H144:H149)</f>
        <v>177271.61000000002</v>
      </c>
      <c r="I143" s="26">
        <f t="shared" si="4"/>
        <v>0.4456445534921956</v>
      </c>
      <c r="K143" s="1">
        <f t="shared" si="6"/>
        <v>0</v>
      </c>
    </row>
    <row r="144" spans="2:11" ht="15" outlineLevel="2">
      <c r="B144" s="35"/>
      <c r="C144" s="27"/>
      <c r="D144" s="28">
        <v>3030</v>
      </c>
      <c r="E144" s="29" t="s">
        <v>89</v>
      </c>
      <c r="F144" s="30">
        <v>379587</v>
      </c>
      <c r="G144" s="30">
        <v>379587</v>
      </c>
      <c r="H144" s="31">
        <v>173901.63</v>
      </c>
      <c r="I144" s="32">
        <f t="shared" si="4"/>
        <v>0.45813378751116346</v>
      </c>
      <c r="K144" s="1">
        <f t="shared" si="6"/>
        <v>0</v>
      </c>
    </row>
    <row r="145" spans="2:11" ht="15" outlineLevel="2">
      <c r="B145" s="35"/>
      <c r="C145" s="27"/>
      <c r="D145" s="28">
        <v>4210</v>
      </c>
      <c r="E145" s="29" t="s">
        <v>70</v>
      </c>
      <c r="F145" s="30">
        <v>5600</v>
      </c>
      <c r="G145" s="30">
        <v>5600</v>
      </c>
      <c r="H145" s="31">
        <v>2916.38</v>
      </c>
      <c r="I145" s="32">
        <f aca="true" t="shared" si="7" ref="I145:I207">IF(G145&lt;&gt;0,H145/G145,"─")</f>
        <v>0.5207821428571429</v>
      </c>
      <c r="K145" s="1">
        <f t="shared" si="6"/>
        <v>0</v>
      </c>
    </row>
    <row r="146" spans="2:11" ht="15" outlineLevel="2">
      <c r="B146" s="35"/>
      <c r="C146" s="27"/>
      <c r="D146" s="28">
        <v>4270</v>
      </c>
      <c r="E146" s="29" t="s">
        <v>34</v>
      </c>
      <c r="F146" s="30">
        <v>600</v>
      </c>
      <c r="G146" s="30">
        <v>600</v>
      </c>
      <c r="H146" s="31">
        <v>0</v>
      </c>
      <c r="I146" s="32">
        <f t="shared" si="7"/>
        <v>0</v>
      </c>
      <c r="K146" s="1">
        <f t="shared" si="6"/>
        <v>0</v>
      </c>
    </row>
    <row r="147" spans="2:11" ht="15" outlineLevel="2">
      <c r="B147" s="35"/>
      <c r="C147" s="27"/>
      <c r="D147" s="28">
        <v>4300</v>
      </c>
      <c r="E147" s="29" t="s">
        <v>12</v>
      </c>
      <c r="F147" s="30">
        <v>8000</v>
      </c>
      <c r="G147" s="30">
        <v>8000</v>
      </c>
      <c r="H147" s="31">
        <v>453.6</v>
      </c>
      <c r="I147" s="32">
        <f t="shared" si="7"/>
        <v>0.0567</v>
      </c>
      <c r="K147" s="1">
        <f t="shared" si="6"/>
        <v>0</v>
      </c>
    </row>
    <row r="148" spans="2:11" ht="15" outlineLevel="2">
      <c r="B148" s="35"/>
      <c r="C148" s="27"/>
      <c r="D148" s="28">
        <v>4410</v>
      </c>
      <c r="E148" s="29" t="s">
        <v>73</v>
      </c>
      <c r="F148" s="30">
        <v>2000</v>
      </c>
      <c r="G148" s="30">
        <v>2000</v>
      </c>
      <c r="H148" s="31">
        <v>0</v>
      </c>
      <c r="I148" s="32">
        <f t="shared" si="7"/>
        <v>0</v>
      </c>
      <c r="K148" s="1">
        <f t="shared" si="6"/>
        <v>0</v>
      </c>
    </row>
    <row r="149" spans="2:11" ht="30" outlineLevel="2">
      <c r="B149" s="35"/>
      <c r="C149" s="27"/>
      <c r="D149" s="28">
        <v>4700</v>
      </c>
      <c r="E149" s="29" t="s">
        <v>75</v>
      </c>
      <c r="F149" s="30">
        <v>2000</v>
      </c>
      <c r="G149" s="30">
        <v>2000</v>
      </c>
      <c r="H149" s="31">
        <v>0</v>
      </c>
      <c r="I149" s="32">
        <f t="shared" si="7"/>
        <v>0</v>
      </c>
      <c r="K149" s="1">
        <f t="shared" si="6"/>
        <v>0</v>
      </c>
    </row>
    <row r="150" spans="2:11" ht="15" outlineLevel="1">
      <c r="B150" s="35"/>
      <c r="C150" s="21" t="s">
        <v>90</v>
      </c>
      <c r="D150" s="22"/>
      <c r="E150" s="23" t="s">
        <v>91</v>
      </c>
      <c r="F150" s="24">
        <f>SUM(F151:F196)</f>
        <v>20454904</v>
      </c>
      <c r="G150" s="24">
        <f>SUM(G151:G196)</f>
        <v>20551482</v>
      </c>
      <c r="H150" s="25">
        <f>SUM(H151:H196)</f>
        <v>6717923.930000001</v>
      </c>
      <c r="I150" s="26">
        <f t="shared" si="7"/>
        <v>0.32688270023543803</v>
      </c>
      <c r="K150" s="1">
        <f t="shared" si="6"/>
        <v>0</v>
      </c>
    </row>
    <row r="151" spans="2:11" ht="15" outlineLevel="2">
      <c r="B151" s="35"/>
      <c r="C151" s="27"/>
      <c r="D151" s="28">
        <v>3020</v>
      </c>
      <c r="E151" s="29" t="s">
        <v>64</v>
      </c>
      <c r="F151" s="30">
        <v>30810</v>
      </c>
      <c r="G151" s="30">
        <v>30810</v>
      </c>
      <c r="H151" s="31">
        <v>18997.48</v>
      </c>
      <c r="I151" s="32">
        <f t="shared" si="7"/>
        <v>0.6166011035378124</v>
      </c>
      <c r="K151" s="1">
        <f t="shared" si="6"/>
        <v>0</v>
      </c>
    </row>
    <row r="152" spans="2:11" ht="15" outlineLevel="2">
      <c r="B152" s="35"/>
      <c r="C152" s="27"/>
      <c r="D152" s="28">
        <v>4010</v>
      </c>
      <c r="E152" s="29" t="s">
        <v>65</v>
      </c>
      <c r="F152" s="30">
        <v>8412531</v>
      </c>
      <c r="G152" s="30">
        <v>8412531</v>
      </c>
      <c r="H152" s="31">
        <v>4082345.3</v>
      </c>
      <c r="I152" s="32">
        <f t="shared" si="7"/>
        <v>0.4852695698833086</v>
      </c>
      <c r="K152" s="1">
        <f t="shared" si="6"/>
        <v>0</v>
      </c>
    </row>
    <row r="153" spans="2:11" ht="15" outlineLevel="2">
      <c r="B153" s="35"/>
      <c r="C153" s="27"/>
      <c r="D153" s="28">
        <v>4017</v>
      </c>
      <c r="E153" s="29" t="s">
        <v>65</v>
      </c>
      <c r="F153" s="30">
        <v>0</v>
      </c>
      <c r="G153" s="30">
        <v>42697</v>
      </c>
      <c r="H153" s="31">
        <v>7892.69</v>
      </c>
      <c r="I153" s="32">
        <f t="shared" si="7"/>
        <v>0.18485350258800384</v>
      </c>
      <c r="K153" s="1">
        <f t="shared" si="6"/>
        <v>0</v>
      </c>
    </row>
    <row r="154" spans="2:11" ht="15" outlineLevel="2">
      <c r="B154" s="35"/>
      <c r="C154" s="27"/>
      <c r="D154" s="28">
        <v>4019</v>
      </c>
      <c r="E154" s="29" t="s">
        <v>65</v>
      </c>
      <c r="F154" s="30">
        <v>0</v>
      </c>
      <c r="G154" s="30">
        <v>7540</v>
      </c>
      <c r="H154" s="31">
        <v>1392.89</v>
      </c>
      <c r="I154" s="32">
        <f t="shared" si="7"/>
        <v>0.18473342175066315</v>
      </c>
      <c r="K154" s="1">
        <f t="shared" si="6"/>
        <v>0</v>
      </c>
    </row>
    <row r="155" spans="2:11" ht="15" outlineLevel="2">
      <c r="B155" s="35"/>
      <c r="C155" s="27"/>
      <c r="D155" s="28">
        <v>4040</v>
      </c>
      <c r="E155" s="29" t="s">
        <v>67</v>
      </c>
      <c r="F155" s="30">
        <v>648356</v>
      </c>
      <c r="G155" s="30">
        <v>638478</v>
      </c>
      <c r="H155" s="31">
        <v>610102.89</v>
      </c>
      <c r="I155" s="32">
        <f t="shared" si="7"/>
        <v>0.9555582024752615</v>
      </c>
      <c r="K155" s="1">
        <f t="shared" si="6"/>
        <v>0</v>
      </c>
    </row>
    <row r="156" spans="2:11" ht="15" outlineLevel="2">
      <c r="B156" s="35"/>
      <c r="C156" s="27"/>
      <c r="D156" s="28">
        <v>4110</v>
      </c>
      <c r="E156" s="29" t="s">
        <v>68</v>
      </c>
      <c r="F156" s="30">
        <v>1487008</v>
      </c>
      <c r="G156" s="30">
        <v>1487008</v>
      </c>
      <c r="H156" s="31">
        <v>769083.54</v>
      </c>
      <c r="I156" s="32">
        <f t="shared" si="7"/>
        <v>0.5172020190879941</v>
      </c>
      <c r="K156" s="1">
        <f t="shared" si="6"/>
        <v>0</v>
      </c>
    </row>
    <row r="157" spans="2:11" ht="15" outlineLevel="2">
      <c r="B157" s="35"/>
      <c r="C157" s="27"/>
      <c r="D157" s="28">
        <v>4117</v>
      </c>
      <c r="E157" s="29" t="s">
        <v>68</v>
      </c>
      <c r="F157" s="30">
        <v>0</v>
      </c>
      <c r="G157" s="30">
        <v>4812</v>
      </c>
      <c r="H157" s="31">
        <v>1356.76</v>
      </c>
      <c r="I157" s="32">
        <f t="shared" si="7"/>
        <v>0.28195344970906067</v>
      </c>
      <c r="K157" s="1">
        <f t="shared" si="6"/>
        <v>0</v>
      </c>
    </row>
    <row r="158" spans="2:11" ht="15" outlineLevel="2">
      <c r="B158" s="35"/>
      <c r="C158" s="27"/>
      <c r="D158" s="28">
        <v>4119</v>
      </c>
      <c r="E158" s="29" t="s">
        <v>68</v>
      </c>
      <c r="F158" s="30">
        <v>0</v>
      </c>
      <c r="G158" s="30">
        <v>864</v>
      </c>
      <c r="H158" s="31">
        <v>239.44</v>
      </c>
      <c r="I158" s="32">
        <f t="shared" si="7"/>
        <v>0.2771296296296296</v>
      </c>
      <c r="K158" s="1">
        <f t="shared" si="6"/>
        <v>0</v>
      </c>
    </row>
    <row r="159" spans="2:11" ht="15" outlineLevel="2">
      <c r="B159" s="35"/>
      <c r="C159" s="27"/>
      <c r="D159" s="28">
        <v>4120</v>
      </c>
      <c r="E159" s="29" t="s">
        <v>69</v>
      </c>
      <c r="F159" s="30">
        <v>163936</v>
      </c>
      <c r="G159" s="30">
        <v>163936</v>
      </c>
      <c r="H159" s="31">
        <v>79798.08</v>
      </c>
      <c r="I159" s="32">
        <f t="shared" si="7"/>
        <v>0.48676361506929533</v>
      </c>
      <c r="K159" s="1">
        <f t="shared" si="6"/>
        <v>0</v>
      </c>
    </row>
    <row r="160" spans="2:11" ht="15" outlineLevel="2">
      <c r="B160" s="35"/>
      <c r="C160" s="27"/>
      <c r="D160" s="28">
        <v>4127</v>
      </c>
      <c r="E160" s="29" t="s">
        <v>69</v>
      </c>
      <c r="F160" s="30">
        <v>0</v>
      </c>
      <c r="G160" s="30">
        <v>696</v>
      </c>
      <c r="H160" s="31">
        <v>193.38</v>
      </c>
      <c r="I160" s="32">
        <f t="shared" si="7"/>
        <v>0.2778448275862069</v>
      </c>
      <c r="K160" s="1">
        <f t="shared" si="6"/>
        <v>0</v>
      </c>
    </row>
    <row r="161" spans="2:11" ht="15" outlineLevel="2">
      <c r="B161" s="35"/>
      <c r="C161" s="27"/>
      <c r="D161" s="28">
        <v>4129</v>
      </c>
      <c r="E161" s="29" t="s">
        <v>69</v>
      </c>
      <c r="F161" s="30">
        <v>0</v>
      </c>
      <c r="G161" s="30">
        <v>132</v>
      </c>
      <c r="H161" s="31">
        <v>34.12</v>
      </c>
      <c r="I161" s="32">
        <f t="shared" si="7"/>
        <v>0.2584848484848485</v>
      </c>
      <c r="K161" s="1">
        <f t="shared" si="6"/>
        <v>0</v>
      </c>
    </row>
    <row r="162" spans="2:11" ht="15" outlineLevel="2">
      <c r="B162" s="35"/>
      <c r="C162" s="27"/>
      <c r="D162" s="28">
        <v>4170</v>
      </c>
      <c r="E162" s="29" t="s">
        <v>32</v>
      </c>
      <c r="F162" s="30">
        <v>174544</v>
      </c>
      <c r="G162" s="30">
        <v>174544</v>
      </c>
      <c r="H162" s="31">
        <v>6247.5</v>
      </c>
      <c r="I162" s="32">
        <f t="shared" si="7"/>
        <v>0.035793267027225226</v>
      </c>
      <c r="K162" s="1">
        <f t="shared" si="6"/>
        <v>0</v>
      </c>
    </row>
    <row r="163" spans="2:11" ht="15" outlineLevel="2">
      <c r="B163" s="35"/>
      <c r="C163" s="27"/>
      <c r="D163" s="28">
        <v>4177</v>
      </c>
      <c r="E163" s="29" t="s">
        <v>32</v>
      </c>
      <c r="F163" s="30">
        <v>0</v>
      </c>
      <c r="G163" s="30">
        <v>96390</v>
      </c>
      <c r="H163" s="31">
        <v>26791.62</v>
      </c>
      <c r="I163" s="32">
        <f t="shared" si="7"/>
        <v>0.2779502023031435</v>
      </c>
      <c r="K163" s="1">
        <f t="shared" si="6"/>
        <v>0</v>
      </c>
    </row>
    <row r="164" spans="2:11" ht="15" outlineLevel="2">
      <c r="B164" s="35"/>
      <c r="C164" s="27"/>
      <c r="D164" s="28">
        <v>4179</v>
      </c>
      <c r="E164" s="29" t="s">
        <v>32</v>
      </c>
      <c r="F164" s="30">
        <v>0</v>
      </c>
      <c r="G164" s="30">
        <v>17010</v>
      </c>
      <c r="H164" s="31">
        <v>4727.96</v>
      </c>
      <c r="I164" s="32">
        <f t="shared" si="7"/>
        <v>0.2779517930629042</v>
      </c>
      <c r="K164" s="1">
        <f t="shared" si="6"/>
        <v>0</v>
      </c>
    </row>
    <row r="165" spans="2:11" ht="15" outlineLevel="2">
      <c r="B165" s="35"/>
      <c r="C165" s="27"/>
      <c r="D165" s="28">
        <v>4210</v>
      </c>
      <c r="E165" s="29" t="s">
        <v>70</v>
      </c>
      <c r="F165" s="30">
        <v>315000</v>
      </c>
      <c r="G165" s="30">
        <v>315000</v>
      </c>
      <c r="H165" s="31">
        <v>155043.26</v>
      </c>
      <c r="I165" s="32">
        <f t="shared" si="7"/>
        <v>0.4922008253968254</v>
      </c>
      <c r="K165" s="1">
        <f t="shared" si="6"/>
        <v>0</v>
      </c>
    </row>
    <row r="166" spans="2:11" ht="15" outlineLevel="2">
      <c r="B166" s="35"/>
      <c r="C166" s="27"/>
      <c r="D166" s="28">
        <v>4260</v>
      </c>
      <c r="E166" s="29" t="s">
        <v>33</v>
      </c>
      <c r="F166" s="30">
        <v>256750</v>
      </c>
      <c r="G166" s="30">
        <v>256750</v>
      </c>
      <c r="H166" s="31">
        <v>169296.6</v>
      </c>
      <c r="I166" s="32">
        <f t="shared" si="7"/>
        <v>0.6593830574488803</v>
      </c>
      <c r="K166" s="1">
        <f t="shared" si="6"/>
        <v>0</v>
      </c>
    </row>
    <row r="167" spans="2:11" ht="15" outlineLevel="2">
      <c r="B167" s="35"/>
      <c r="C167" s="27"/>
      <c r="D167" s="28">
        <v>4267</v>
      </c>
      <c r="E167" s="29" t="s">
        <v>33</v>
      </c>
      <c r="F167" s="30">
        <v>0</v>
      </c>
      <c r="G167" s="30">
        <v>46665</v>
      </c>
      <c r="H167" s="31">
        <v>0</v>
      </c>
      <c r="I167" s="32">
        <f t="shared" si="7"/>
        <v>0</v>
      </c>
      <c r="K167" s="1">
        <f t="shared" si="6"/>
        <v>0</v>
      </c>
    </row>
    <row r="168" spans="2:11" ht="15" outlineLevel="2">
      <c r="B168" s="35"/>
      <c r="C168" s="27"/>
      <c r="D168" s="28">
        <v>4269</v>
      </c>
      <c r="E168" s="29" t="s">
        <v>33</v>
      </c>
      <c r="F168" s="30">
        <v>0</v>
      </c>
      <c r="G168" s="30">
        <v>8235</v>
      </c>
      <c r="H168" s="31">
        <v>0</v>
      </c>
      <c r="I168" s="32">
        <f t="shared" si="7"/>
        <v>0</v>
      </c>
      <c r="K168" s="1">
        <f t="shared" si="6"/>
        <v>0</v>
      </c>
    </row>
    <row r="169" spans="2:11" ht="15" outlineLevel="2">
      <c r="B169" s="35"/>
      <c r="C169" s="27"/>
      <c r="D169" s="28">
        <v>4270</v>
      </c>
      <c r="E169" s="29" t="s">
        <v>34</v>
      </c>
      <c r="F169" s="30">
        <v>315000</v>
      </c>
      <c r="G169" s="30">
        <v>315000</v>
      </c>
      <c r="H169" s="31">
        <v>21415.73</v>
      </c>
      <c r="I169" s="32">
        <f t="shared" si="7"/>
        <v>0.06798644444444445</v>
      </c>
      <c r="K169" s="1">
        <f t="shared" si="6"/>
        <v>0</v>
      </c>
    </row>
    <row r="170" spans="2:11" ht="15" outlineLevel="2">
      <c r="B170" s="35"/>
      <c r="C170" s="27"/>
      <c r="D170" s="28">
        <v>4280</v>
      </c>
      <c r="E170" s="29" t="s">
        <v>71</v>
      </c>
      <c r="F170" s="30">
        <v>10388</v>
      </c>
      <c r="G170" s="30">
        <v>10388</v>
      </c>
      <c r="H170" s="31">
        <v>6434</v>
      </c>
      <c r="I170" s="32">
        <f t="shared" si="7"/>
        <v>0.6193685021178282</v>
      </c>
      <c r="K170" s="1">
        <f aca="true" t="shared" si="8" ref="K170:K201">IF(AND(D170&gt;5999,D170&lt;7000),H170,0)</f>
        <v>0</v>
      </c>
    </row>
    <row r="171" spans="2:11" ht="15" outlineLevel="2">
      <c r="B171" s="35"/>
      <c r="C171" s="27"/>
      <c r="D171" s="28">
        <v>4300</v>
      </c>
      <c r="E171" s="29" t="s">
        <v>12</v>
      </c>
      <c r="F171" s="30">
        <v>480000</v>
      </c>
      <c r="G171" s="30">
        <v>480000</v>
      </c>
      <c r="H171" s="31">
        <v>236187.5</v>
      </c>
      <c r="I171" s="32">
        <f t="shared" si="7"/>
        <v>0.4920572916666667</v>
      </c>
      <c r="K171" s="1">
        <f t="shared" si="8"/>
        <v>0</v>
      </c>
    </row>
    <row r="172" spans="2:11" ht="15" outlineLevel="2">
      <c r="B172" s="35"/>
      <c r="C172" s="27"/>
      <c r="D172" s="28">
        <v>4307</v>
      </c>
      <c r="E172" s="29" t="s">
        <v>12</v>
      </c>
      <c r="F172" s="30">
        <v>0</v>
      </c>
      <c r="G172" s="30">
        <v>326685</v>
      </c>
      <c r="H172" s="31">
        <v>89290.08</v>
      </c>
      <c r="I172" s="32">
        <f t="shared" si="7"/>
        <v>0.2733216401120345</v>
      </c>
      <c r="K172" s="1">
        <f t="shared" si="8"/>
        <v>0</v>
      </c>
    </row>
    <row r="173" spans="2:11" ht="15" outlineLevel="2">
      <c r="B173" s="35"/>
      <c r="C173" s="27"/>
      <c r="D173" s="28">
        <v>4309</v>
      </c>
      <c r="E173" s="29" t="s">
        <v>12</v>
      </c>
      <c r="F173" s="30">
        <v>0</v>
      </c>
      <c r="G173" s="30">
        <v>57652</v>
      </c>
      <c r="H173" s="31">
        <v>15757.1</v>
      </c>
      <c r="I173" s="32">
        <f t="shared" si="7"/>
        <v>0.273314022063415</v>
      </c>
      <c r="K173" s="1">
        <f t="shared" si="8"/>
        <v>0</v>
      </c>
    </row>
    <row r="174" spans="2:11" ht="15" outlineLevel="2">
      <c r="B174" s="35"/>
      <c r="C174" s="27"/>
      <c r="D174" s="28">
        <v>4350</v>
      </c>
      <c r="E174" s="29" t="s">
        <v>92</v>
      </c>
      <c r="F174" s="30">
        <v>20000</v>
      </c>
      <c r="G174" s="30">
        <v>15000</v>
      </c>
      <c r="H174" s="31">
        <v>2541.2</v>
      </c>
      <c r="I174" s="32">
        <f t="shared" si="7"/>
        <v>0.16941333333333333</v>
      </c>
      <c r="K174" s="1">
        <f t="shared" si="8"/>
        <v>0</v>
      </c>
    </row>
    <row r="175" spans="2:11" ht="15" outlineLevel="2">
      <c r="B175" s="35"/>
      <c r="C175" s="27"/>
      <c r="D175" s="28">
        <v>4357</v>
      </c>
      <c r="E175" s="29" t="s">
        <v>92</v>
      </c>
      <c r="F175" s="30">
        <v>0</v>
      </c>
      <c r="G175" s="30">
        <v>62730</v>
      </c>
      <c r="H175" s="31">
        <v>0</v>
      </c>
      <c r="I175" s="32">
        <f t="shared" si="7"/>
        <v>0</v>
      </c>
      <c r="K175" s="1">
        <f t="shared" si="8"/>
        <v>0</v>
      </c>
    </row>
    <row r="176" spans="2:11" ht="15" outlineLevel="2">
      <c r="B176" s="35"/>
      <c r="C176" s="27"/>
      <c r="D176" s="28">
        <v>4359</v>
      </c>
      <c r="E176" s="29" t="s">
        <v>92</v>
      </c>
      <c r="F176" s="30">
        <v>0</v>
      </c>
      <c r="G176" s="30">
        <v>11070</v>
      </c>
      <c r="H176" s="31">
        <v>0</v>
      </c>
      <c r="I176" s="32">
        <f t="shared" si="7"/>
        <v>0</v>
      </c>
      <c r="K176" s="1">
        <f t="shared" si="8"/>
        <v>0</v>
      </c>
    </row>
    <row r="177" spans="2:11" ht="45" outlineLevel="2">
      <c r="B177" s="35"/>
      <c r="C177" s="27"/>
      <c r="D177" s="28">
        <v>4360</v>
      </c>
      <c r="E177" s="29" t="s">
        <v>72</v>
      </c>
      <c r="F177" s="30">
        <v>21000</v>
      </c>
      <c r="G177" s="30">
        <v>21000</v>
      </c>
      <c r="H177" s="31">
        <v>6731.74</v>
      </c>
      <c r="I177" s="32">
        <f t="shared" si="7"/>
        <v>0.32055904761904763</v>
      </c>
      <c r="K177" s="1">
        <f t="shared" si="8"/>
        <v>0</v>
      </c>
    </row>
    <row r="178" spans="2:11" ht="45" outlineLevel="2">
      <c r="B178" s="35"/>
      <c r="C178" s="27"/>
      <c r="D178" s="28">
        <v>4370</v>
      </c>
      <c r="E178" s="29" t="s">
        <v>84</v>
      </c>
      <c r="F178" s="30">
        <v>50000</v>
      </c>
      <c r="G178" s="30">
        <v>50000</v>
      </c>
      <c r="H178" s="31">
        <v>20174.97</v>
      </c>
      <c r="I178" s="32">
        <f t="shared" si="7"/>
        <v>0.4034994</v>
      </c>
      <c r="K178" s="1">
        <f t="shared" si="8"/>
        <v>0</v>
      </c>
    </row>
    <row r="179" spans="2:11" ht="15" outlineLevel="2">
      <c r="B179" s="35"/>
      <c r="C179" s="27"/>
      <c r="D179" s="28">
        <v>4380</v>
      </c>
      <c r="E179" s="29" t="s">
        <v>93</v>
      </c>
      <c r="F179" s="30">
        <v>1500</v>
      </c>
      <c r="G179" s="30">
        <v>1500</v>
      </c>
      <c r="H179" s="31">
        <v>0</v>
      </c>
      <c r="I179" s="32">
        <f t="shared" si="7"/>
        <v>0</v>
      </c>
      <c r="K179" s="1">
        <f t="shared" si="8"/>
        <v>0</v>
      </c>
    </row>
    <row r="180" spans="2:11" ht="30" outlineLevel="2">
      <c r="B180" s="35"/>
      <c r="C180" s="27"/>
      <c r="D180" s="28">
        <v>4390</v>
      </c>
      <c r="E180" s="29" t="s">
        <v>35</v>
      </c>
      <c r="F180" s="30">
        <v>45000</v>
      </c>
      <c r="G180" s="30">
        <v>45000</v>
      </c>
      <c r="H180" s="31">
        <v>86.1</v>
      </c>
      <c r="I180" s="32">
        <f t="shared" si="7"/>
        <v>0.0019133333333333333</v>
      </c>
      <c r="K180" s="1">
        <f t="shared" si="8"/>
        <v>0</v>
      </c>
    </row>
    <row r="181" spans="2:11" ht="30" outlineLevel="2">
      <c r="B181" s="35"/>
      <c r="C181" s="27"/>
      <c r="D181" s="28">
        <v>4400</v>
      </c>
      <c r="E181" s="29" t="s">
        <v>94</v>
      </c>
      <c r="F181" s="30">
        <v>20100</v>
      </c>
      <c r="G181" s="30">
        <v>20100</v>
      </c>
      <c r="H181" s="31">
        <v>9005.83</v>
      </c>
      <c r="I181" s="32">
        <f t="shared" si="7"/>
        <v>0.4480512437810945</v>
      </c>
      <c r="K181" s="1">
        <f t="shared" si="8"/>
        <v>0</v>
      </c>
    </row>
    <row r="182" spans="2:11" ht="15" outlineLevel="2">
      <c r="B182" s="35"/>
      <c r="C182" s="27"/>
      <c r="D182" s="28">
        <v>4410</v>
      </c>
      <c r="E182" s="29" t="s">
        <v>73</v>
      </c>
      <c r="F182" s="30">
        <v>30000</v>
      </c>
      <c r="G182" s="30">
        <v>30000</v>
      </c>
      <c r="H182" s="31">
        <v>14613.94</v>
      </c>
      <c r="I182" s="32">
        <f t="shared" si="7"/>
        <v>0.48713133333333336</v>
      </c>
      <c r="K182" s="1">
        <f t="shared" si="8"/>
        <v>0</v>
      </c>
    </row>
    <row r="183" spans="2:11" ht="15" outlineLevel="2">
      <c r="B183" s="35"/>
      <c r="C183" s="27"/>
      <c r="D183" s="28">
        <v>4420</v>
      </c>
      <c r="E183" s="29" t="s">
        <v>95</v>
      </c>
      <c r="F183" s="30">
        <v>12000</v>
      </c>
      <c r="G183" s="30">
        <v>12000</v>
      </c>
      <c r="H183" s="31">
        <v>0</v>
      </c>
      <c r="I183" s="32">
        <f t="shared" si="7"/>
        <v>0</v>
      </c>
      <c r="K183" s="1">
        <f t="shared" si="8"/>
        <v>0</v>
      </c>
    </row>
    <row r="184" spans="2:11" ht="15" outlineLevel="2">
      <c r="B184" s="35"/>
      <c r="C184" s="27"/>
      <c r="D184" s="28">
        <v>4430</v>
      </c>
      <c r="E184" s="29" t="s">
        <v>18</v>
      </c>
      <c r="F184" s="30">
        <v>1230</v>
      </c>
      <c r="G184" s="30">
        <v>6230</v>
      </c>
      <c r="H184" s="31">
        <v>4060</v>
      </c>
      <c r="I184" s="32">
        <f t="shared" si="7"/>
        <v>0.651685393258427</v>
      </c>
      <c r="K184" s="1">
        <f t="shared" si="8"/>
        <v>0</v>
      </c>
    </row>
    <row r="185" spans="2:11" ht="15" outlineLevel="2">
      <c r="B185" s="35"/>
      <c r="C185" s="27"/>
      <c r="D185" s="28">
        <v>4437</v>
      </c>
      <c r="E185" s="29" t="s">
        <v>18</v>
      </c>
      <c r="F185" s="30">
        <v>0</v>
      </c>
      <c r="G185" s="30">
        <v>3825</v>
      </c>
      <c r="H185" s="31">
        <v>0</v>
      </c>
      <c r="I185" s="32">
        <f t="shared" si="7"/>
        <v>0</v>
      </c>
      <c r="K185" s="1">
        <f t="shared" si="8"/>
        <v>0</v>
      </c>
    </row>
    <row r="186" spans="2:11" ht="15" outlineLevel="2">
      <c r="B186" s="35"/>
      <c r="C186" s="27"/>
      <c r="D186" s="28">
        <v>4439</v>
      </c>
      <c r="E186" s="29" t="s">
        <v>18</v>
      </c>
      <c r="F186" s="30">
        <v>0</v>
      </c>
      <c r="G186" s="30">
        <v>675</v>
      </c>
      <c r="H186" s="31">
        <v>0</v>
      </c>
      <c r="I186" s="32">
        <f t="shared" si="7"/>
        <v>0</v>
      </c>
      <c r="K186" s="1">
        <f t="shared" si="8"/>
        <v>0</v>
      </c>
    </row>
    <row r="187" spans="2:11" ht="15" outlineLevel="2">
      <c r="B187" s="35"/>
      <c r="C187" s="27"/>
      <c r="D187" s="28">
        <v>4440</v>
      </c>
      <c r="E187" s="29" t="s">
        <v>74</v>
      </c>
      <c r="F187" s="30">
        <v>178311</v>
      </c>
      <c r="G187" s="30">
        <v>188189</v>
      </c>
      <c r="H187" s="31">
        <v>141142</v>
      </c>
      <c r="I187" s="32">
        <f t="shared" si="7"/>
        <v>0.7500013284517161</v>
      </c>
      <c r="K187" s="1">
        <f t="shared" si="8"/>
        <v>0</v>
      </c>
    </row>
    <row r="188" spans="2:11" ht="30" outlineLevel="2">
      <c r="B188" s="35"/>
      <c r="C188" s="27"/>
      <c r="D188" s="28">
        <v>4500</v>
      </c>
      <c r="E188" s="29" t="s">
        <v>96</v>
      </c>
      <c r="F188" s="30">
        <v>148000</v>
      </c>
      <c r="G188" s="30">
        <v>148000</v>
      </c>
      <c r="H188" s="31">
        <v>67960</v>
      </c>
      <c r="I188" s="32">
        <f t="shared" si="7"/>
        <v>0.45918918918918916</v>
      </c>
      <c r="K188" s="1">
        <f t="shared" si="8"/>
        <v>0</v>
      </c>
    </row>
    <row r="189" spans="2:11" ht="15" outlineLevel="2">
      <c r="B189" s="35"/>
      <c r="C189" s="27"/>
      <c r="D189" s="28">
        <v>4530</v>
      </c>
      <c r="E189" s="29" t="s">
        <v>97</v>
      </c>
      <c r="F189" s="30">
        <v>3749</v>
      </c>
      <c r="G189" s="30">
        <v>3749</v>
      </c>
      <c r="H189" s="31">
        <v>333.13</v>
      </c>
      <c r="I189" s="32">
        <f t="shared" si="7"/>
        <v>0.08885836222992798</v>
      </c>
      <c r="K189" s="1">
        <f t="shared" si="8"/>
        <v>0</v>
      </c>
    </row>
    <row r="190" spans="2:11" ht="15" outlineLevel="2">
      <c r="B190" s="35"/>
      <c r="C190" s="27"/>
      <c r="D190" s="28">
        <v>4610</v>
      </c>
      <c r="E190" s="29" t="s">
        <v>53</v>
      </c>
      <c r="F190" s="30">
        <v>0</v>
      </c>
      <c r="G190" s="30">
        <v>0</v>
      </c>
      <c r="H190" s="31">
        <v>0</v>
      </c>
      <c r="I190" s="32" t="str">
        <f t="shared" si="7"/>
        <v>─</v>
      </c>
      <c r="K190" s="1">
        <f t="shared" si="8"/>
        <v>0</v>
      </c>
    </row>
    <row r="191" spans="2:11" ht="30" outlineLevel="2">
      <c r="B191" s="35"/>
      <c r="C191" s="27"/>
      <c r="D191" s="28">
        <v>4700</v>
      </c>
      <c r="E191" s="29" t="s">
        <v>75</v>
      </c>
      <c r="F191" s="30">
        <v>35000</v>
      </c>
      <c r="G191" s="30">
        <v>35000</v>
      </c>
      <c r="H191" s="31">
        <v>16446.7</v>
      </c>
      <c r="I191" s="32">
        <f t="shared" si="7"/>
        <v>0.4699057142857143</v>
      </c>
      <c r="K191" s="1">
        <f t="shared" si="8"/>
        <v>0</v>
      </c>
    </row>
    <row r="192" spans="2:11" ht="15" outlineLevel="2">
      <c r="B192" s="35"/>
      <c r="C192" s="27"/>
      <c r="D192" s="28">
        <v>6050</v>
      </c>
      <c r="E192" s="29" t="s">
        <v>25</v>
      </c>
      <c r="F192" s="30">
        <v>0</v>
      </c>
      <c r="G192" s="30">
        <v>0</v>
      </c>
      <c r="H192" s="31">
        <v>0</v>
      </c>
      <c r="I192" s="32" t="str">
        <f t="shared" si="7"/>
        <v>─</v>
      </c>
      <c r="K192" s="1">
        <f t="shared" si="8"/>
        <v>0</v>
      </c>
    </row>
    <row r="193" spans="2:11" ht="15" outlineLevel="2">
      <c r="B193" s="35"/>
      <c r="C193" s="27"/>
      <c r="D193" s="28">
        <v>6057</v>
      </c>
      <c r="E193" s="29" t="s">
        <v>25</v>
      </c>
      <c r="F193" s="30">
        <v>5659799</v>
      </c>
      <c r="G193" s="30">
        <v>5659799</v>
      </c>
      <c r="H193" s="31">
        <v>108209.25</v>
      </c>
      <c r="I193" s="32">
        <f t="shared" si="7"/>
        <v>0.019118921007618823</v>
      </c>
      <c r="K193" s="1">
        <f t="shared" si="8"/>
        <v>108209.25</v>
      </c>
    </row>
    <row r="194" spans="2:11" ht="15" outlineLevel="2">
      <c r="B194" s="35"/>
      <c r="C194" s="27"/>
      <c r="D194" s="28">
        <v>6059</v>
      </c>
      <c r="E194" s="29" t="s">
        <v>25</v>
      </c>
      <c r="F194" s="30">
        <v>998792</v>
      </c>
      <c r="G194" s="30">
        <v>998792</v>
      </c>
      <c r="H194" s="31">
        <v>19095.75</v>
      </c>
      <c r="I194" s="32">
        <f t="shared" si="7"/>
        <v>0.019118845565443056</v>
      </c>
      <c r="K194" s="1">
        <f t="shared" si="8"/>
        <v>19095.75</v>
      </c>
    </row>
    <row r="195" spans="2:11" ht="30" outlineLevel="2">
      <c r="B195" s="35"/>
      <c r="C195" s="27"/>
      <c r="D195" s="28">
        <v>6060</v>
      </c>
      <c r="E195" s="29" t="s">
        <v>38</v>
      </c>
      <c r="F195" s="30">
        <v>345000</v>
      </c>
      <c r="G195" s="30">
        <v>345000</v>
      </c>
      <c r="H195" s="31">
        <v>4895.4</v>
      </c>
      <c r="I195" s="32">
        <f t="shared" si="7"/>
        <v>0.014189565217391304</v>
      </c>
      <c r="K195" s="1">
        <f t="shared" si="8"/>
        <v>4895.4</v>
      </c>
    </row>
    <row r="196" spans="2:11" ht="60" outlineLevel="2">
      <c r="B196" s="35"/>
      <c r="C196" s="27"/>
      <c r="D196" s="28">
        <v>6630</v>
      </c>
      <c r="E196" s="29" t="s">
        <v>98</v>
      </c>
      <c r="F196" s="30">
        <v>591100</v>
      </c>
      <c r="G196" s="30">
        <v>0</v>
      </c>
      <c r="H196" s="31">
        <v>0</v>
      </c>
      <c r="I196" s="32" t="str">
        <f t="shared" si="7"/>
        <v>─</v>
      </c>
      <c r="K196" s="1">
        <f t="shared" si="8"/>
        <v>0</v>
      </c>
    </row>
    <row r="197" spans="2:11" ht="15" outlineLevel="1">
      <c r="B197" s="35"/>
      <c r="C197" s="21" t="s">
        <v>99</v>
      </c>
      <c r="D197" s="22"/>
      <c r="E197" s="23" t="s">
        <v>100</v>
      </c>
      <c r="F197" s="24">
        <f>SUM(F198:F204)</f>
        <v>32000</v>
      </c>
      <c r="G197" s="24">
        <f>SUM(G198:G204)</f>
        <v>32000</v>
      </c>
      <c r="H197" s="25">
        <f>SUM(H198:H204)</f>
        <v>27390.850000000002</v>
      </c>
      <c r="I197" s="26">
        <f t="shared" si="7"/>
        <v>0.8559640625000001</v>
      </c>
      <c r="K197" s="1">
        <f t="shared" si="8"/>
        <v>0</v>
      </c>
    </row>
    <row r="198" spans="2:11" ht="15" outlineLevel="2">
      <c r="B198" s="35"/>
      <c r="C198" s="27"/>
      <c r="D198" s="28">
        <v>4110</v>
      </c>
      <c r="E198" s="29" t="s">
        <v>68</v>
      </c>
      <c r="F198" s="30">
        <v>1100</v>
      </c>
      <c r="G198" s="30">
        <v>1359</v>
      </c>
      <c r="H198" s="31">
        <v>1358.01</v>
      </c>
      <c r="I198" s="32">
        <f t="shared" si="7"/>
        <v>0.999271523178808</v>
      </c>
      <c r="K198" s="1">
        <f t="shared" si="8"/>
        <v>0</v>
      </c>
    </row>
    <row r="199" spans="2:11" ht="15" outlineLevel="2">
      <c r="B199" s="35"/>
      <c r="C199" s="27"/>
      <c r="D199" s="28">
        <v>4120</v>
      </c>
      <c r="E199" s="29" t="s">
        <v>69</v>
      </c>
      <c r="F199" s="30">
        <v>160</v>
      </c>
      <c r="G199" s="30">
        <v>194</v>
      </c>
      <c r="H199" s="31">
        <v>193.55</v>
      </c>
      <c r="I199" s="32">
        <f t="shared" si="7"/>
        <v>0.997680412371134</v>
      </c>
      <c r="K199" s="1">
        <f t="shared" si="8"/>
        <v>0</v>
      </c>
    </row>
    <row r="200" spans="2:11" ht="15" outlineLevel="2">
      <c r="B200" s="35"/>
      <c r="C200" s="27"/>
      <c r="D200" s="28">
        <v>4170</v>
      </c>
      <c r="E200" s="29" t="s">
        <v>32</v>
      </c>
      <c r="F200" s="30">
        <v>21340</v>
      </c>
      <c r="G200" s="30">
        <v>21000</v>
      </c>
      <c r="H200" s="31">
        <v>20200</v>
      </c>
      <c r="I200" s="32">
        <f t="shared" si="7"/>
        <v>0.9619047619047619</v>
      </c>
      <c r="K200" s="1">
        <f t="shared" si="8"/>
        <v>0</v>
      </c>
    </row>
    <row r="201" spans="2:11" ht="15" outlineLevel="2">
      <c r="B201" s="35"/>
      <c r="C201" s="27"/>
      <c r="D201" s="28">
        <v>4210</v>
      </c>
      <c r="E201" s="29" t="s">
        <v>70</v>
      </c>
      <c r="F201" s="30">
        <v>6000</v>
      </c>
      <c r="G201" s="30">
        <v>5707</v>
      </c>
      <c r="H201" s="31">
        <v>2083.2</v>
      </c>
      <c r="I201" s="32">
        <f t="shared" si="7"/>
        <v>0.36502540739442785</v>
      </c>
      <c r="K201" s="1">
        <f t="shared" si="8"/>
        <v>0</v>
      </c>
    </row>
    <row r="202" spans="2:11" ht="15" outlineLevel="2">
      <c r="B202" s="35"/>
      <c r="C202" s="27"/>
      <c r="D202" s="28">
        <v>4300</v>
      </c>
      <c r="E202" s="29" t="s">
        <v>12</v>
      </c>
      <c r="F202" s="30">
        <v>50</v>
      </c>
      <c r="G202" s="30">
        <v>3690</v>
      </c>
      <c r="H202" s="31">
        <v>3544.11</v>
      </c>
      <c r="I202" s="32">
        <f t="shared" si="7"/>
        <v>0.9604634146341464</v>
      </c>
      <c r="K202" s="1">
        <f aca="true" t="shared" si="9" ref="K202:K226">IF(AND(D202&gt;5999,D202&lt;7000),H202,0)</f>
        <v>0</v>
      </c>
    </row>
    <row r="203" spans="2:11" ht="45" outlineLevel="2">
      <c r="B203" s="35"/>
      <c r="C203" s="27"/>
      <c r="D203" s="28">
        <v>4370</v>
      </c>
      <c r="E203" s="29" t="s">
        <v>84</v>
      </c>
      <c r="F203" s="30">
        <v>50</v>
      </c>
      <c r="G203" s="30">
        <v>50</v>
      </c>
      <c r="H203" s="31">
        <v>11.98</v>
      </c>
      <c r="I203" s="32">
        <f t="shared" si="7"/>
        <v>0.2396</v>
      </c>
      <c r="K203" s="1">
        <f t="shared" si="9"/>
        <v>0</v>
      </c>
    </row>
    <row r="204" spans="2:11" ht="30" outlineLevel="2">
      <c r="B204" s="35"/>
      <c r="C204" s="27"/>
      <c r="D204" s="28">
        <v>4400</v>
      </c>
      <c r="E204" s="29" t="s">
        <v>94</v>
      </c>
      <c r="F204" s="30">
        <v>3300</v>
      </c>
      <c r="G204" s="30">
        <v>0</v>
      </c>
      <c r="H204" s="31">
        <v>0</v>
      </c>
      <c r="I204" s="32" t="str">
        <f t="shared" si="7"/>
        <v>─</v>
      </c>
      <c r="K204" s="1">
        <f t="shared" si="9"/>
        <v>0</v>
      </c>
    </row>
    <row r="205" spans="2:11" ht="15" outlineLevel="1">
      <c r="B205" s="35"/>
      <c r="C205" s="21" t="s">
        <v>101</v>
      </c>
      <c r="D205" s="22"/>
      <c r="E205" s="23" t="s">
        <v>102</v>
      </c>
      <c r="F205" s="24">
        <f>SUM(F206:F214)</f>
        <v>501800</v>
      </c>
      <c r="G205" s="24">
        <f>SUM(G206:G214)</f>
        <v>501800</v>
      </c>
      <c r="H205" s="25">
        <f>SUM(H206:H214)</f>
        <v>152325.66000000003</v>
      </c>
      <c r="I205" s="26">
        <f t="shared" si="7"/>
        <v>0.3035585093662814</v>
      </c>
      <c r="K205" s="1">
        <f t="shared" si="9"/>
        <v>0</v>
      </c>
    </row>
    <row r="206" spans="2:11" ht="30" outlineLevel="2">
      <c r="B206" s="35"/>
      <c r="C206" s="27"/>
      <c r="D206" s="28">
        <v>3040</v>
      </c>
      <c r="E206" s="29" t="s">
        <v>103</v>
      </c>
      <c r="F206" s="30">
        <v>1900</v>
      </c>
      <c r="G206" s="30">
        <v>1900</v>
      </c>
      <c r="H206" s="31">
        <v>0</v>
      </c>
      <c r="I206" s="32">
        <f t="shared" si="7"/>
        <v>0</v>
      </c>
      <c r="K206" s="1">
        <f t="shared" si="9"/>
        <v>0</v>
      </c>
    </row>
    <row r="207" spans="2:11" ht="15" outlineLevel="2">
      <c r="B207" s="35"/>
      <c r="C207" s="27"/>
      <c r="D207" s="28">
        <v>4170</v>
      </c>
      <c r="E207" s="29" t="s">
        <v>32</v>
      </c>
      <c r="F207" s="30">
        <v>40850</v>
      </c>
      <c r="G207" s="30">
        <v>42850</v>
      </c>
      <c r="H207" s="31">
        <v>3833</v>
      </c>
      <c r="I207" s="32">
        <f t="shared" si="7"/>
        <v>0.08945157526254376</v>
      </c>
      <c r="K207" s="1">
        <f t="shared" si="9"/>
        <v>0</v>
      </c>
    </row>
    <row r="208" spans="2:11" ht="15" outlineLevel="2">
      <c r="B208" s="35"/>
      <c r="C208" s="27"/>
      <c r="D208" s="28">
        <v>4210</v>
      </c>
      <c r="E208" s="29" t="s">
        <v>70</v>
      </c>
      <c r="F208" s="30">
        <v>31350</v>
      </c>
      <c r="G208" s="30">
        <v>29350</v>
      </c>
      <c r="H208" s="31">
        <v>10791.62</v>
      </c>
      <c r="I208" s="32">
        <f aca="true" t="shared" si="10" ref="I208:I265">IF(G208&lt;&gt;0,H208/G208,"─")</f>
        <v>0.3676872231686542</v>
      </c>
      <c r="K208" s="1">
        <f t="shared" si="9"/>
        <v>0</v>
      </c>
    </row>
    <row r="209" spans="2:11" ht="15" outlineLevel="2">
      <c r="B209" s="35"/>
      <c r="C209" s="27"/>
      <c r="D209" s="28">
        <v>4300</v>
      </c>
      <c r="E209" s="29" t="s">
        <v>12</v>
      </c>
      <c r="F209" s="30">
        <v>369250</v>
      </c>
      <c r="G209" s="30">
        <v>369250</v>
      </c>
      <c r="H209" s="31">
        <v>120093.77</v>
      </c>
      <c r="I209" s="32">
        <f t="shared" si="10"/>
        <v>0.32523702098849017</v>
      </c>
      <c r="K209" s="1">
        <f t="shared" si="9"/>
        <v>0</v>
      </c>
    </row>
    <row r="210" spans="2:11" ht="15" outlineLevel="2">
      <c r="B210" s="35"/>
      <c r="C210" s="27"/>
      <c r="D210" s="28">
        <v>4380</v>
      </c>
      <c r="E210" s="29" t="s">
        <v>93</v>
      </c>
      <c r="F210" s="30">
        <v>2850</v>
      </c>
      <c r="G210" s="30">
        <v>2850</v>
      </c>
      <c r="H210" s="31">
        <v>0</v>
      </c>
      <c r="I210" s="32">
        <f t="shared" si="10"/>
        <v>0</v>
      </c>
      <c r="K210" s="1">
        <f t="shared" si="9"/>
        <v>0</v>
      </c>
    </row>
    <row r="211" spans="2:11" ht="15" outlineLevel="2">
      <c r="B211" s="35"/>
      <c r="C211" s="27"/>
      <c r="D211" s="28">
        <v>4410</v>
      </c>
      <c r="E211" s="29" t="s">
        <v>73</v>
      </c>
      <c r="F211" s="30">
        <v>13300</v>
      </c>
      <c r="G211" s="30">
        <v>13300</v>
      </c>
      <c r="H211" s="31">
        <v>433.14</v>
      </c>
      <c r="I211" s="32">
        <f t="shared" si="10"/>
        <v>0.032566917293233084</v>
      </c>
      <c r="K211" s="1">
        <f t="shared" si="9"/>
        <v>0</v>
      </c>
    </row>
    <row r="212" spans="2:11" ht="15" outlineLevel="2">
      <c r="B212" s="35"/>
      <c r="C212" s="27"/>
      <c r="D212" s="28">
        <v>4420</v>
      </c>
      <c r="E212" s="29" t="s">
        <v>95</v>
      </c>
      <c r="F212" s="30">
        <v>21375</v>
      </c>
      <c r="G212" s="30">
        <v>21375</v>
      </c>
      <c r="H212" s="31">
        <v>7741.59</v>
      </c>
      <c r="I212" s="32">
        <f t="shared" si="10"/>
        <v>0.36217964912280703</v>
      </c>
      <c r="K212" s="1">
        <f t="shared" si="9"/>
        <v>0</v>
      </c>
    </row>
    <row r="213" spans="2:11" ht="15" outlineLevel="2">
      <c r="B213" s="35"/>
      <c r="C213" s="27"/>
      <c r="D213" s="28">
        <v>4430</v>
      </c>
      <c r="E213" s="29" t="s">
        <v>18</v>
      </c>
      <c r="F213" s="30">
        <v>10925</v>
      </c>
      <c r="G213" s="30">
        <v>10925</v>
      </c>
      <c r="H213" s="31">
        <v>9432.54</v>
      </c>
      <c r="I213" s="32">
        <f t="shared" si="10"/>
        <v>0.8633903890160184</v>
      </c>
      <c r="K213" s="1">
        <f t="shared" si="9"/>
        <v>0</v>
      </c>
    </row>
    <row r="214" spans="2:11" ht="15" outlineLevel="2">
      <c r="B214" s="35"/>
      <c r="C214" s="27"/>
      <c r="D214" s="28">
        <v>4530</v>
      </c>
      <c r="E214" s="29" t="s">
        <v>97</v>
      </c>
      <c r="F214" s="30">
        <v>10000</v>
      </c>
      <c r="G214" s="30">
        <v>10000</v>
      </c>
      <c r="H214" s="31">
        <v>0</v>
      </c>
      <c r="I214" s="32">
        <f t="shared" si="10"/>
        <v>0</v>
      </c>
      <c r="K214" s="1">
        <f t="shared" si="9"/>
        <v>0</v>
      </c>
    </row>
    <row r="215" spans="2:11" ht="15" outlineLevel="1">
      <c r="B215" s="35"/>
      <c r="C215" s="21" t="s">
        <v>104</v>
      </c>
      <c r="D215" s="22"/>
      <c r="E215" s="23" t="s">
        <v>17</v>
      </c>
      <c r="F215" s="24">
        <f>SUM(F216:F233)</f>
        <v>97000</v>
      </c>
      <c r="G215" s="24">
        <f>SUM(G216:G233)</f>
        <v>388055</v>
      </c>
      <c r="H215" s="25">
        <f>SUM(H216:H233)</f>
        <v>229634.11</v>
      </c>
      <c r="I215" s="26">
        <f t="shared" si="10"/>
        <v>0.5917566066665807</v>
      </c>
      <c r="K215" s="1">
        <f t="shared" si="9"/>
        <v>0</v>
      </c>
    </row>
    <row r="216" spans="2:11" ht="15" outlineLevel="2">
      <c r="B216" s="35"/>
      <c r="C216" s="27"/>
      <c r="D216" s="28">
        <v>4017</v>
      </c>
      <c r="E216" s="29" t="s">
        <v>65</v>
      </c>
      <c r="F216" s="30">
        <v>0</v>
      </c>
      <c r="G216" s="30">
        <v>65647</v>
      </c>
      <c r="H216" s="31">
        <v>26607.09</v>
      </c>
      <c r="I216" s="34">
        <f t="shared" si="10"/>
        <v>0.40530549758557133</v>
      </c>
      <c r="K216" s="1">
        <f t="shared" si="9"/>
        <v>0</v>
      </c>
    </row>
    <row r="217" spans="2:11" ht="15" outlineLevel="2">
      <c r="B217" s="35"/>
      <c r="C217" s="27"/>
      <c r="D217" s="28">
        <v>4019</v>
      </c>
      <c r="E217" s="29" t="s">
        <v>65</v>
      </c>
      <c r="F217" s="30">
        <v>0</v>
      </c>
      <c r="G217" s="30">
        <v>11585</v>
      </c>
      <c r="H217" s="31">
        <v>4695.41</v>
      </c>
      <c r="I217" s="34">
        <f t="shared" si="10"/>
        <v>0.40530082002589557</v>
      </c>
      <c r="K217" s="1">
        <f t="shared" si="9"/>
        <v>0</v>
      </c>
    </row>
    <row r="218" spans="2:11" ht="15" outlineLevel="2">
      <c r="B218" s="35"/>
      <c r="C218" s="27"/>
      <c r="D218" s="28">
        <v>4100</v>
      </c>
      <c r="E218" s="29" t="s">
        <v>105</v>
      </c>
      <c r="F218" s="30">
        <v>14000</v>
      </c>
      <c r="G218" s="30">
        <v>14000</v>
      </c>
      <c r="H218" s="31">
        <v>5834.59</v>
      </c>
      <c r="I218" s="32">
        <f t="shared" si="10"/>
        <v>0.4167564285714286</v>
      </c>
      <c r="K218" s="1">
        <f t="shared" si="9"/>
        <v>0</v>
      </c>
    </row>
    <row r="219" spans="2:11" ht="15" outlineLevel="2">
      <c r="B219" s="35"/>
      <c r="C219" s="27"/>
      <c r="D219" s="28">
        <v>4117</v>
      </c>
      <c r="E219" s="29" t="s">
        <v>68</v>
      </c>
      <c r="F219" s="30">
        <v>0</v>
      </c>
      <c r="G219" s="30">
        <v>11285</v>
      </c>
      <c r="H219" s="31">
        <v>4490.06</v>
      </c>
      <c r="I219" s="32">
        <f t="shared" si="10"/>
        <v>0.39787859991138685</v>
      </c>
      <c r="K219" s="1">
        <f t="shared" si="9"/>
        <v>0</v>
      </c>
    </row>
    <row r="220" spans="2:11" ht="15" outlineLevel="2">
      <c r="B220" s="35"/>
      <c r="C220" s="27"/>
      <c r="D220" s="28">
        <v>4119</v>
      </c>
      <c r="E220" s="29" t="s">
        <v>68</v>
      </c>
      <c r="F220" s="30">
        <v>0</v>
      </c>
      <c r="G220" s="30">
        <v>1991</v>
      </c>
      <c r="H220" s="31">
        <v>792.38</v>
      </c>
      <c r="I220" s="32">
        <f t="shared" si="10"/>
        <v>0.3979809141135108</v>
      </c>
      <c r="K220" s="1">
        <f t="shared" si="9"/>
        <v>0</v>
      </c>
    </row>
    <row r="221" spans="2:11" ht="15" outlineLevel="2">
      <c r="B221" s="35"/>
      <c r="C221" s="27"/>
      <c r="D221" s="28">
        <v>4127</v>
      </c>
      <c r="E221" s="29" t="s">
        <v>69</v>
      </c>
      <c r="F221" s="30">
        <v>0</v>
      </c>
      <c r="G221" s="30">
        <v>1608</v>
      </c>
      <c r="H221" s="31">
        <v>639.94</v>
      </c>
      <c r="I221" s="32">
        <f t="shared" si="10"/>
        <v>0.39797263681592043</v>
      </c>
      <c r="K221" s="1">
        <f t="shared" si="9"/>
        <v>0</v>
      </c>
    </row>
    <row r="222" spans="2:11" ht="15" outlineLevel="2">
      <c r="B222" s="35"/>
      <c r="C222" s="27"/>
      <c r="D222" s="28">
        <v>4129</v>
      </c>
      <c r="E222" s="29" t="s">
        <v>69</v>
      </c>
      <c r="F222" s="30">
        <v>0</v>
      </c>
      <c r="G222" s="30">
        <v>284</v>
      </c>
      <c r="H222" s="31">
        <v>112.96</v>
      </c>
      <c r="I222" s="32">
        <f t="shared" si="10"/>
        <v>0.39774647887323944</v>
      </c>
      <c r="K222" s="1">
        <f t="shared" si="9"/>
        <v>0</v>
      </c>
    </row>
    <row r="223" spans="2:11" ht="15" outlineLevel="2">
      <c r="B223" s="35"/>
      <c r="C223" s="27"/>
      <c r="D223" s="28">
        <v>4217</v>
      </c>
      <c r="E223" s="29" t="s">
        <v>70</v>
      </c>
      <c r="F223" s="30">
        <v>0</v>
      </c>
      <c r="G223" s="30">
        <v>12750</v>
      </c>
      <c r="H223" s="31">
        <v>7054.76</v>
      </c>
      <c r="I223" s="32">
        <f t="shared" si="10"/>
        <v>0.5533145098039216</v>
      </c>
      <c r="K223" s="1">
        <f t="shared" si="9"/>
        <v>0</v>
      </c>
    </row>
    <row r="224" spans="2:11" ht="15" outlineLevel="2">
      <c r="B224" s="35"/>
      <c r="C224" s="27"/>
      <c r="D224" s="28">
        <v>4219</v>
      </c>
      <c r="E224" s="29" t="s">
        <v>70</v>
      </c>
      <c r="F224" s="30">
        <v>0</v>
      </c>
      <c r="G224" s="30">
        <v>2250</v>
      </c>
      <c r="H224" s="31">
        <v>1244.99</v>
      </c>
      <c r="I224" s="32">
        <f t="shared" si="10"/>
        <v>0.5533288888888889</v>
      </c>
      <c r="K224" s="1">
        <f t="shared" si="9"/>
        <v>0</v>
      </c>
    </row>
    <row r="225" spans="2:11" ht="15" outlineLevel="2">
      <c r="B225" s="35"/>
      <c r="C225" s="27"/>
      <c r="D225" s="28">
        <v>4307</v>
      </c>
      <c r="E225" s="29" t="s">
        <v>12</v>
      </c>
      <c r="F225" s="30">
        <v>0</v>
      </c>
      <c r="G225" s="30">
        <v>38024</v>
      </c>
      <c r="H225" s="31">
        <v>8831.07</v>
      </c>
      <c r="I225" s="32">
        <f t="shared" si="10"/>
        <v>0.23224989480328212</v>
      </c>
      <c r="K225" s="1">
        <f t="shared" si="9"/>
        <v>0</v>
      </c>
    </row>
    <row r="226" spans="2:11" ht="15" outlineLevel="2">
      <c r="B226" s="35"/>
      <c r="C226" s="27"/>
      <c r="D226" s="28">
        <v>4309</v>
      </c>
      <c r="E226" s="29" t="s">
        <v>12</v>
      </c>
      <c r="F226" s="30">
        <v>0</v>
      </c>
      <c r="G226" s="30">
        <v>6711</v>
      </c>
      <c r="H226" s="31">
        <v>1558.43</v>
      </c>
      <c r="I226" s="32">
        <f t="shared" si="10"/>
        <v>0.23222023543436152</v>
      </c>
      <c r="K226" s="1">
        <f t="shared" si="9"/>
        <v>0</v>
      </c>
    </row>
    <row r="227" spans="2:9" ht="15" outlineLevel="2">
      <c r="B227" s="35"/>
      <c r="C227" s="27"/>
      <c r="D227" s="28">
        <v>4417</v>
      </c>
      <c r="E227" s="29" t="s">
        <v>73</v>
      </c>
      <c r="F227" s="30">
        <v>0</v>
      </c>
      <c r="G227" s="30">
        <v>4675</v>
      </c>
      <c r="H227" s="31">
        <v>562.33</v>
      </c>
      <c r="I227" s="32">
        <f t="shared" si="10"/>
        <v>0.12028449197860963</v>
      </c>
    </row>
    <row r="228" spans="2:9" ht="15" outlineLevel="2">
      <c r="B228" s="35"/>
      <c r="C228" s="27"/>
      <c r="D228" s="28">
        <v>4419</v>
      </c>
      <c r="E228" s="29" t="s">
        <v>73</v>
      </c>
      <c r="F228" s="30">
        <v>0</v>
      </c>
      <c r="G228" s="30">
        <v>825</v>
      </c>
      <c r="H228" s="31">
        <v>99.26</v>
      </c>
      <c r="I228" s="32">
        <f t="shared" si="10"/>
        <v>0.12031515151515153</v>
      </c>
    </row>
    <row r="229" spans="2:11" ht="15" outlineLevel="2">
      <c r="B229" s="35"/>
      <c r="C229" s="27"/>
      <c r="D229" s="28">
        <v>4430</v>
      </c>
      <c r="E229" s="29" t="s">
        <v>18</v>
      </c>
      <c r="F229" s="30">
        <v>8000</v>
      </c>
      <c r="G229" s="30">
        <v>8000</v>
      </c>
      <c r="H229" s="31">
        <v>7500</v>
      </c>
      <c r="I229" s="32">
        <f t="shared" si="10"/>
        <v>0.9375</v>
      </c>
      <c r="K229" s="1">
        <f aca="true" t="shared" si="11" ref="K229:K258">IF(AND(D229&gt;5999,D229&lt;7000),H229,0)</f>
        <v>0</v>
      </c>
    </row>
    <row r="230" spans="2:11" ht="15" outlineLevel="2">
      <c r="B230" s="35"/>
      <c r="C230" s="27"/>
      <c r="D230" s="28">
        <v>4580</v>
      </c>
      <c r="E230" s="29" t="s">
        <v>50</v>
      </c>
      <c r="F230" s="30">
        <v>0</v>
      </c>
      <c r="G230" s="30">
        <v>128975</v>
      </c>
      <c r="H230" s="31">
        <v>128973.7</v>
      </c>
      <c r="I230" s="32">
        <f t="shared" si="10"/>
        <v>0.9999899205272339</v>
      </c>
      <c r="K230" s="1">
        <f t="shared" si="11"/>
        <v>0</v>
      </c>
    </row>
    <row r="231" spans="2:11" ht="15" outlineLevel="2">
      <c r="B231" s="35"/>
      <c r="C231" s="27"/>
      <c r="D231" s="28">
        <v>4610</v>
      </c>
      <c r="E231" s="29" t="s">
        <v>53</v>
      </c>
      <c r="F231" s="30">
        <v>75000</v>
      </c>
      <c r="G231" s="30">
        <v>71945</v>
      </c>
      <c r="H231" s="31">
        <v>30637.14</v>
      </c>
      <c r="I231" s="32">
        <f t="shared" si="10"/>
        <v>0.4258411286399333</v>
      </c>
      <c r="K231" s="1">
        <f t="shared" si="11"/>
        <v>0</v>
      </c>
    </row>
    <row r="232" spans="2:9" ht="30" outlineLevel="2">
      <c r="B232" s="35"/>
      <c r="C232" s="27"/>
      <c r="D232" s="28">
        <v>6067</v>
      </c>
      <c r="E232" s="29" t="s">
        <v>38</v>
      </c>
      <c r="F232" s="30">
        <v>0</v>
      </c>
      <c r="G232" s="30">
        <v>6375</v>
      </c>
      <c r="H232" s="31">
        <v>0</v>
      </c>
      <c r="I232" s="32">
        <f t="shared" si="10"/>
        <v>0</v>
      </c>
    </row>
    <row r="233" spans="2:9" ht="30" outlineLevel="2">
      <c r="B233" s="35"/>
      <c r="C233" s="27"/>
      <c r="D233" s="28">
        <v>6069</v>
      </c>
      <c r="E233" s="29" t="s">
        <v>38</v>
      </c>
      <c r="F233" s="30">
        <v>0</v>
      </c>
      <c r="G233" s="30">
        <v>1125</v>
      </c>
      <c r="H233" s="31">
        <v>0</v>
      </c>
      <c r="I233" s="32">
        <f t="shared" si="10"/>
        <v>0</v>
      </c>
    </row>
    <row r="234" spans="2:11" ht="47.25">
      <c r="B234" s="36">
        <v>751</v>
      </c>
      <c r="C234" s="14"/>
      <c r="D234" s="15"/>
      <c r="E234" s="16" t="s">
        <v>106</v>
      </c>
      <c r="F234" s="17">
        <f>F235</f>
        <v>10751</v>
      </c>
      <c r="G234" s="17">
        <f>G235</f>
        <v>10751</v>
      </c>
      <c r="H234" s="18">
        <f>H235</f>
        <v>5375</v>
      </c>
      <c r="I234" s="19">
        <f t="shared" si="10"/>
        <v>0.49995349269835365</v>
      </c>
      <c r="K234" s="1">
        <f t="shared" si="11"/>
        <v>0</v>
      </c>
    </row>
    <row r="235" spans="2:11" ht="30" outlineLevel="1">
      <c r="B235" s="35"/>
      <c r="C235" s="21" t="s">
        <v>107</v>
      </c>
      <c r="D235" s="22"/>
      <c r="E235" s="23" t="s">
        <v>108</v>
      </c>
      <c r="F235" s="24">
        <f>SUM(F236)</f>
        <v>10751</v>
      </c>
      <c r="G235" s="24">
        <f>SUM(G236)</f>
        <v>10751</v>
      </c>
      <c r="H235" s="25">
        <f>SUM(H236)</f>
        <v>5375</v>
      </c>
      <c r="I235" s="26">
        <f t="shared" si="10"/>
        <v>0.49995349269835365</v>
      </c>
      <c r="K235" s="1">
        <f t="shared" si="11"/>
        <v>0</v>
      </c>
    </row>
    <row r="236" spans="2:11" ht="15" outlineLevel="2">
      <c r="B236" s="35"/>
      <c r="C236" s="27"/>
      <c r="D236" s="28">
        <v>4010</v>
      </c>
      <c r="E236" s="29" t="s">
        <v>65</v>
      </c>
      <c r="F236" s="30">
        <v>10751</v>
      </c>
      <c r="G236" s="30">
        <v>10751</v>
      </c>
      <c r="H236" s="31">
        <v>5375</v>
      </c>
      <c r="I236" s="32">
        <f t="shared" si="10"/>
        <v>0.49995349269835365</v>
      </c>
      <c r="K236" s="1">
        <f t="shared" si="11"/>
        <v>0</v>
      </c>
    </row>
    <row r="237" spans="2:11" ht="31.5">
      <c r="B237" s="36">
        <v>754</v>
      </c>
      <c r="C237" s="14"/>
      <c r="D237" s="15"/>
      <c r="E237" s="16" t="s">
        <v>109</v>
      </c>
      <c r="F237" s="17">
        <f>F238+F240+F242+F272+F280+F288</f>
        <v>6229400</v>
      </c>
      <c r="G237" s="17">
        <f>G238+G240+G242+G272+G280+G288</f>
        <v>6360360</v>
      </c>
      <c r="H237" s="18">
        <f>H238+H240+H242+H272+H280+H288</f>
        <v>3313871.24</v>
      </c>
      <c r="I237" s="19">
        <f t="shared" si="10"/>
        <v>0.5210194454401953</v>
      </c>
      <c r="K237" s="1">
        <f t="shared" si="11"/>
        <v>0</v>
      </c>
    </row>
    <row r="238" spans="2:11" ht="15" outlineLevel="1">
      <c r="B238" s="35"/>
      <c r="C238" s="21" t="s">
        <v>110</v>
      </c>
      <c r="D238" s="22"/>
      <c r="E238" s="23" t="s">
        <v>111</v>
      </c>
      <c r="F238" s="24">
        <f>SUM(F239)</f>
        <v>50000</v>
      </c>
      <c r="G238" s="24">
        <f>SUM(G239)</f>
        <v>50000</v>
      </c>
      <c r="H238" s="25">
        <f>SUM(H239)</f>
        <v>25630</v>
      </c>
      <c r="I238" s="26">
        <f t="shared" si="10"/>
        <v>0.5126</v>
      </c>
      <c r="K238" s="1">
        <f t="shared" si="11"/>
        <v>0</v>
      </c>
    </row>
    <row r="239" spans="2:11" ht="15" outlineLevel="2">
      <c r="B239" s="35"/>
      <c r="C239" s="27"/>
      <c r="D239" s="28">
        <v>3000</v>
      </c>
      <c r="E239" s="29" t="s">
        <v>112</v>
      </c>
      <c r="F239" s="30">
        <v>50000</v>
      </c>
      <c r="G239" s="30">
        <v>50000</v>
      </c>
      <c r="H239" s="31">
        <v>25630</v>
      </c>
      <c r="I239" s="32">
        <f t="shared" si="10"/>
        <v>0.5126</v>
      </c>
      <c r="K239" s="1">
        <f t="shared" si="11"/>
        <v>0</v>
      </c>
    </row>
    <row r="240" spans="2:11" ht="15" outlineLevel="1">
      <c r="B240" s="35"/>
      <c r="C240" s="21" t="s">
        <v>292</v>
      </c>
      <c r="D240" s="22"/>
      <c r="E240" s="23" t="s">
        <v>293</v>
      </c>
      <c r="F240" s="24">
        <f>SUM(F241:F241)</f>
        <v>50000</v>
      </c>
      <c r="G240" s="24">
        <f>SUM(G241:G241)</f>
        <v>50000</v>
      </c>
      <c r="H240" s="25">
        <f>SUM(H241:H241)</f>
        <v>0</v>
      </c>
      <c r="I240" s="26">
        <f t="shared" si="10"/>
        <v>0</v>
      </c>
      <c r="K240" s="1">
        <f t="shared" si="11"/>
        <v>0</v>
      </c>
    </row>
    <row r="241" spans="2:11" ht="30" outlineLevel="2">
      <c r="B241" s="35"/>
      <c r="C241" s="27"/>
      <c r="D241" s="28">
        <v>6060</v>
      </c>
      <c r="E241" s="29" t="s">
        <v>38</v>
      </c>
      <c r="F241" s="30">
        <v>50000</v>
      </c>
      <c r="G241" s="30">
        <v>50000</v>
      </c>
      <c r="H241" s="31">
        <v>0</v>
      </c>
      <c r="I241" s="32">
        <f t="shared" si="10"/>
        <v>0</v>
      </c>
      <c r="K241" s="1">
        <f t="shared" si="11"/>
        <v>0</v>
      </c>
    </row>
    <row r="242" spans="2:11" ht="15" outlineLevel="1">
      <c r="B242" s="35"/>
      <c r="C242" s="21" t="s">
        <v>113</v>
      </c>
      <c r="D242" s="22"/>
      <c r="E242" s="23" t="s">
        <v>114</v>
      </c>
      <c r="F242" s="24">
        <f>SUM(F243:F271)</f>
        <v>5498000</v>
      </c>
      <c r="G242" s="24">
        <f>SUM(G243:G271)</f>
        <v>5847000</v>
      </c>
      <c r="H242" s="25">
        <f>SUM(H243:H271)</f>
        <v>3170119.6800000006</v>
      </c>
      <c r="I242" s="26">
        <f t="shared" si="10"/>
        <v>0.5421788404309904</v>
      </c>
      <c r="K242" s="1">
        <f t="shared" si="11"/>
        <v>0</v>
      </c>
    </row>
    <row r="243" spans="2:11" ht="30" outlineLevel="2">
      <c r="B243" s="35"/>
      <c r="C243" s="27"/>
      <c r="D243" s="28">
        <v>3070</v>
      </c>
      <c r="E243" s="29" t="s">
        <v>115</v>
      </c>
      <c r="F243" s="30">
        <v>252495</v>
      </c>
      <c r="G243" s="30">
        <v>252495</v>
      </c>
      <c r="H243" s="31">
        <v>90407.18</v>
      </c>
      <c r="I243" s="32">
        <f t="shared" si="10"/>
        <v>0.3580553278282738</v>
      </c>
      <c r="K243" s="1">
        <f t="shared" si="11"/>
        <v>0</v>
      </c>
    </row>
    <row r="244" spans="2:11" ht="15" outlineLevel="2">
      <c r="B244" s="35"/>
      <c r="C244" s="27"/>
      <c r="D244" s="28">
        <v>4010</v>
      </c>
      <c r="E244" s="29" t="s">
        <v>65</v>
      </c>
      <c r="F244" s="30">
        <v>39339</v>
      </c>
      <c r="G244" s="30">
        <v>39489</v>
      </c>
      <c r="H244" s="31">
        <v>17936.99</v>
      </c>
      <c r="I244" s="32">
        <f t="shared" si="10"/>
        <v>0.45422750639418574</v>
      </c>
      <c r="K244" s="1">
        <f t="shared" si="11"/>
        <v>0</v>
      </c>
    </row>
    <row r="245" spans="2:11" ht="30" outlineLevel="2">
      <c r="B245" s="35"/>
      <c r="C245" s="27"/>
      <c r="D245" s="28">
        <v>4020</v>
      </c>
      <c r="E245" s="29" t="s">
        <v>66</v>
      </c>
      <c r="F245" s="30">
        <v>135323</v>
      </c>
      <c r="G245" s="30">
        <v>135768</v>
      </c>
      <c r="H245" s="31">
        <v>70793.75</v>
      </c>
      <c r="I245" s="32">
        <f t="shared" si="10"/>
        <v>0.5214317806846974</v>
      </c>
      <c r="K245" s="1">
        <f t="shared" si="11"/>
        <v>0</v>
      </c>
    </row>
    <row r="246" spans="2:11" ht="15" outlineLevel="2">
      <c r="B246" s="35"/>
      <c r="C246" s="27"/>
      <c r="D246" s="28">
        <v>4040</v>
      </c>
      <c r="E246" s="29" t="s">
        <v>67</v>
      </c>
      <c r="F246" s="30">
        <v>13258</v>
      </c>
      <c r="G246" s="30">
        <v>12663</v>
      </c>
      <c r="H246" s="31">
        <v>12662.08</v>
      </c>
      <c r="I246" s="32">
        <f t="shared" si="10"/>
        <v>0.999927347390034</v>
      </c>
      <c r="K246" s="1">
        <f t="shared" si="11"/>
        <v>0</v>
      </c>
    </row>
    <row r="247" spans="2:11" ht="30" outlineLevel="2">
      <c r="B247" s="35"/>
      <c r="C247" s="27"/>
      <c r="D247" s="28">
        <v>4050</v>
      </c>
      <c r="E247" s="29" t="s">
        <v>116</v>
      </c>
      <c r="F247" s="30">
        <v>3493200</v>
      </c>
      <c r="G247" s="30">
        <v>3753503</v>
      </c>
      <c r="H247" s="31">
        <v>1763343.61</v>
      </c>
      <c r="I247" s="32">
        <f t="shared" si="10"/>
        <v>0.4697861197926311</v>
      </c>
      <c r="K247" s="1">
        <f t="shared" si="11"/>
        <v>0</v>
      </c>
    </row>
    <row r="248" spans="2:11" ht="30" outlineLevel="2">
      <c r="B248" s="35"/>
      <c r="C248" s="27"/>
      <c r="D248" s="28">
        <v>4060</v>
      </c>
      <c r="E248" s="29" t="s">
        <v>117</v>
      </c>
      <c r="F248" s="30">
        <v>492784</v>
      </c>
      <c r="G248" s="30">
        <v>602317</v>
      </c>
      <c r="H248" s="31">
        <v>495176.1</v>
      </c>
      <c r="I248" s="32">
        <f t="shared" si="10"/>
        <v>0.8221187514215935</v>
      </c>
      <c r="K248" s="1">
        <f t="shared" si="11"/>
        <v>0</v>
      </c>
    </row>
    <row r="249" spans="2:11" ht="45" outlineLevel="2">
      <c r="B249" s="35"/>
      <c r="C249" s="27"/>
      <c r="D249" s="28">
        <v>4070</v>
      </c>
      <c r="E249" s="29" t="s">
        <v>118</v>
      </c>
      <c r="F249" s="30">
        <v>290984</v>
      </c>
      <c r="G249" s="30">
        <v>308838</v>
      </c>
      <c r="H249" s="31">
        <v>308337.56</v>
      </c>
      <c r="I249" s="32">
        <f t="shared" si="10"/>
        <v>0.9983796035461957</v>
      </c>
      <c r="K249" s="1">
        <f t="shared" si="11"/>
        <v>0</v>
      </c>
    </row>
    <row r="250" spans="2:11" ht="45" outlineLevel="2">
      <c r="B250" s="35"/>
      <c r="C250" s="27"/>
      <c r="D250" s="28">
        <v>4080</v>
      </c>
      <c r="E250" s="29" t="s">
        <v>119</v>
      </c>
      <c r="F250" s="30">
        <v>15250</v>
      </c>
      <c r="G250" s="30">
        <v>11560</v>
      </c>
      <c r="H250" s="31">
        <v>0</v>
      </c>
      <c r="I250" s="32">
        <f t="shared" si="10"/>
        <v>0</v>
      </c>
      <c r="K250" s="1">
        <f t="shared" si="11"/>
        <v>0</v>
      </c>
    </row>
    <row r="251" spans="2:11" ht="15" outlineLevel="2">
      <c r="B251" s="35"/>
      <c r="C251" s="27"/>
      <c r="D251" s="28">
        <v>4110</v>
      </c>
      <c r="E251" s="29" t="s">
        <v>68</v>
      </c>
      <c r="F251" s="30">
        <v>32000</v>
      </c>
      <c r="G251" s="30">
        <v>32000</v>
      </c>
      <c r="H251" s="31">
        <v>14935.92</v>
      </c>
      <c r="I251" s="32">
        <f t="shared" si="10"/>
        <v>0.4667475</v>
      </c>
      <c r="K251" s="1">
        <f t="shared" si="11"/>
        <v>0</v>
      </c>
    </row>
    <row r="252" spans="2:11" ht="15" outlineLevel="2">
      <c r="B252" s="35"/>
      <c r="C252" s="27"/>
      <c r="D252" s="28">
        <v>4120</v>
      </c>
      <c r="E252" s="29" t="s">
        <v>69</v>
      </c>
      <c r="F252" s="30">
        <v>4318</v>
      </c>
      <c r="G252" s="30">
        <v>4318</v>
      </c>
      <c r="H252" s="31">
        <v>1777.98</v>
      </c>
      <c r="I252" s="32">
        <f t="shared" si="10"/>
        <v>0.4117600741083835</v>
      </c>
      <c r="K252" s="1">
        <f t="shared" si="11"/>
        <v>0</v>
      </c>
    </row>
    <row r="253" spans="2:11" ht="15" outlineLevel="2">
      <c r="B253" s="35"/>
      <c r="C253" s="27"/>
      <c r="D253" s="28">
        <v>4170</v>
      </c>
      <c r="E253" s="29" t="s">
        <v>32</v>
      </c>
      <c r="F253" s="30">
        <v>6120</v>
      </c>
      <c r="G253" s="30">
        <v>6120</v>
      </c>
      <c r="H253" s="31">
        <v>2980.1</v>
      </c>
      <c r="I253" s="32">
        <f t="shared" si="10"/>
        <v>0.4869444444444444</v>
      </c>
      <c r="K253" s="1">
        <f t="shared" si="11"/>
        <v>0</v>
      </c>
    </row>
    <row r="254" spans="2:11" ht="30" outlineLevel="2">
      <c r="B254" s="35"/>
      <c r="C254" s="27"/>
      <c r="D254" s="28">
        <v>4180</v>
      </c>
      <c r="E254" s="29" t="s">
        <v>120</v>
      </c>
      <c r="F254" s="30">
        <v>161680</v>
      </c>
      <c r="G254" s="30">
        <v>152165</v>
      </c>
      <c r="H254" s="31">
        <v>152164.72</v>
      </c>
      <c r="I254" s="32">
        <f t="shared" si="10"/>
        <v>0.9999981598922223</v>
      </c>
      <c r="K254" s="1">
        <f t="shared" si="11"/>
        <v>0</v>
      </c>
    </row>
    <row r="255" spans="2:11" ht="15" outlineLevel="2">
      <c r="B255" s="35"/>
      <c r="C255" s="27"/>
      <c r="D255" s="28">
        <v>4210</v>
      </c>
      <c r="E255" s="29" t="s">
        <v>70</v>
      </c>
      <c r="F255" s="30">
        <v>189671</v>
      </c>
      <c r="G255" s="30">
        <v>169671</v>
      </c>
      <c r="H255" s="31">
        <v>66509.65</v>
      </c>
      <c r="I255" s="32">
        <f t="shared" si="10"/>
        <v>0.3919918548249259</v>
      </c>
      <c r="K255" s="1">
        <f t="shared" si="11"/>
        <v>0</v>
      </c>
    </row>
    <row r="256" spans="2:11" ht="15" outlineLevel="2">
      <c r="B256" s="35"/>
      <c r="C256" s="27"/>
      <c r="D256" s="28">
        <v>4220</v>
      </c>
      <c r="E256" s="29" t="s">
        <v>121</v>
      </c>
      <c r="F256" s="30">
        <v>1000</v>
      </c>
      <c r="G256" s="30">
        <v>1000</v>
      </c>
      <c r="H256" s="31">
        <v>62.88</v>
      </c>
      <c r="I256" s="32">
        <f t="shared" si="10"/>
        <v>0.06288</v>
      </c>
      <c r="K256" s="1">
        <f t="shared" si="11"/>
        <v>0</v>
      </c>
    </row>
    <row r="257" spans="2:11" ht="30" outlineLevel="2">
      <c r="B257" s="35"/>
      <c r="C257" s="27"/>
      <c r="D257" s="28">
        <v>4230</v>
      </c>
      <c r="E257" s="29" t="s">
        <v>122</v>
      </c>
      <c r="F257" s="30">
        <v>1000</v>
      </c>
      <c r="G257" s="30">
        <v>1000</v>
      </c>
      <c r="H257" s="31">
        <v>0</v>
      </c>
      <c r="I257" s="32">
        <f t="shared" si="10"/>
        <v>0</v>
      </c>
      <c r="K257" s="1">
        <f t="shared" si="11"/>
        <v>0</v>
      </c>
    </row>
    <row r="258" spans="2:11" ht="15" outlineLevel="2">
      <c r="B258" s="35"/>
      <c r="C258" s="27"/>
      <c r="D258" s="28">
        <v>4260</v>
      </c>
      <c r="E258" s="29" t="s">
        <v>33</v>
      </c>
      <c r="F258" s="30">
        <v>130338</v>
      </c>
      <c r="G258" s="30">
        <v>117456</v>
      </c>
      <c r="H258" s="31">
        <v>77048.93</v>
      </c>
      <c r="I258" s="32">
        <f t="shared" si="10"/>
        <v>0.6559812184988421</v>
      </c>
      <c r="K258" s="1">
        <f t="shared" si="11"/>
        <v>0</v>
      </c>
    </row>
    <row r="259" spans="2:11" ht="15" outlineLevel="2">
      <c r="B259" s="35"/>
      <c r="C259" s="27"/>
      <c r="D259" s="28">
        <v>4270</v>
      </c>
      <c r="E259" s="29" t="s">
        <v>34</v>
      </c>
      <c r="F259" s="30">
        <v>60474</v>
      </c>
      <c r="G259" s="30">
        <v>65888</v>
      </c>
      <c r="H259" s="31">
        <v>25673.98</v>
      </c>
      <c r="I259" s="32">
        <f t="shared" si="10"/>
        <v>0.38966093977659055</v>
      </c>
      <c r="K259" s="1">
        <f aca="true" t="shared" si="12" ref="K259:K287">IF(AND(D259&gt;5999,D259&lt;7000),H259,0)</f>
        <v>0</v>
      </c>
    </row>
    <row r="260" spans="2:11" ht="15" outlineLevel="2">
      <c r="B260" s="35"/>
      <c r="C260" s="27"/>
      <c r="D260" s="28">
        <v>4280</v>
      </c>
      <c r="E260" s="29" t="s">
        <v>71</v>
      </c>
      <c r="F260" s="30">
        <v>28175</v>
      </c>
      <c r="G260" s="30">
        <v>28175</v>
      </c>
      <c r="H260" s="31">
        <v>9870.8</v>
      </c>
      <c r="I260" s="32">
        <f t="shared" si="10"/>
        <v>0.35033895297249334</v>
      </c>
      <c r="K260" s="1">
        <f t="shared" si="12"/>
        <v>0</v>
      </c>
    </row>
    <row r="261" spans="2:11" ht="15" outlineLevel="2">
      <c r="B261" s="35"/>
      <c r="C261" s="27"/>
      <c r="D261" s="28">
        <v>4300</v>
      </c>
      <c r="E261" s="29" t="s">
        <v>12</v>
      </c>
      <c r="F261" s="30">
        <v>49594</v>
      </c>
      <c r="G261" s="30">
        <v>49594</v>
      </c>
      <c r="H261" s="31">
        <v>20105.48</v>
      </c>
      <c r="I261" s="32">
        <f t="shared" si="10"/>
        <v>0.4054014598540146</v>
      </c>
      <c r="K261" s="1">
        <f t="shared" si="12"/>
        <v>0</v>
      </c>
    </row>
    <row r="262" spans="2:11" ht="15" outlineLevel="2">
      <c r="B262" s="35"/>
      <c r="C262" s="27"/>
      <c r="D262" s="28">
        <v>4350</v>
      </c>
      <c r="E262" s="29" t="s">
        <v>92</v>
      </c>
      <c r="F262" s="30">
        <v>3779</v>
      </c>
      <c r="G262" s="30">
        <v>3779</v>
      </c>
      <c r="H262" s="31">
        <v>1277.97</v>
      </c>
      <c r="I262" s="32">
        <f t="shared" si="10"/>
        <v>0.3381767663403017</v>
      </c>
      <c r="K262" s="1">
        <f t="shared" si="12"/>
        <v>0</v>
      </c>
    </row>
    <row r="263" spans="2:11" ht="45" outlineLevel="2">
      <c r="B263" s="35"/>
      <c r="C263" s="27"/>
      <c r="D263" s="28">
        <v>4360</v>
      </c>
      <c r="E263" s="29" t="s">
        <v>72</v>
      </c>
      <c r="F263" s="30">
        <v>3500</v>
      </c>
      <c r="G263" s="30">
        <v>5500</v>
      </c>
      <c r="H263" s="31">
        <v>2516.45</v>
      </c>
      <c r="I263" s="32">
        <f t="shared" si="10"/>
        <v>0.45753636363636363</v>
      </c>
      <c r="K263" s="1">
        <f t="shared" si="12"/>
        <v>0</v>
      </c>
    </row>
    <row r="264" spans="2:11" ht="45" outlineLevel="2">
      <c r="B264" s="35"/>
      <c r="C264" s="27"/>
      <c r="D264" s="28">
        <v>4370</v>
      </c>
      <c r="E264" s="29" t="s">
        <v>84</v>
      </c>
      <c r="F264" s="30">
        <v>3960</v>
      </c>
      <c r="G264" s="30">
        <v>3960</v>
      </c>
      <c r="H264" s="31">
        <v>1493.35</v>
      </c>
      <c r="I264" s="32">
        <f t="shared" si="10"/>
        <v>0.3771085858585858</v>
      </c>
      <c r="K264" s="1">
        <f t="shared" si="12"/>
        <v>0</v>
      </c>
    </row>
    <row r="265" spans="2:11" ht="15" outlineLevel="2">
      <c r="B265" s="35"/>
      <c r="C265" s="27"/>
      <c r="D265" s="28">
        <v>4410</v>
      </c>
      <c r="E265" s="29" t="s">
        <v>73</v>
      </c>
      <c r="F265" s="30">
        <v>4000</v>
      </c>
      <c r="G265" s="30">
        <v>4000</v>
      </c>
      <c r="H265" s="31">
        <v>2073</v>
      </c>
      <c r="I265" s="32">
        <f t="shared" si="10"/>
        <v>0.51825</v>
      </c>
      <c r="K265" s="1">
        <f t="shared" si="12"/>
        <v>0</v>
      </c>
    </row>
    <row r="266" spans="2:11" ht="15" outlineLevel="2">
      <c r="B266" s="35"/>
      <c r="C266" s="27"/>
      <c r="D266" s="28">
        <v>4430</v>
      </c>
      <c r="E266" s="29" t="s">
        <v>18</v>
      </c>
      <c r="F266" s="30">
        <v>25630</v>
      </c>
      <c r="G266" s="30">
        <v>25630</v>
      </c>
      <c r="H266" s="31">
        <v>7262.5</v>
      </c>
      <c r="I266" s="32">
        <f aca="true" t="shared" si="13" ref="I266:I332">IF(G266&lt;&gt;0,H266/G266,"─")</f>
        <v>0.2833593445181428</v>
      </c>
      <c r="K266" s="1">
        <f t="shared" si="12"/>
        <v>0</v>
      </c>
    </row>
    <row r="267" spans="2:11" ht="15" outlineLevel="2">
      <c r="B267" s="35"/>
      <c r="C267" s="27"/>
      <c r="D267" s="28">
        <v>4440</v>
      </c>
      <c r="E267" s="29" t="s">
        <v>74</v>
      </c>
      <c r="F267" s="30">
        <v>4741</v>
      </c>
      <c r="G267" s="30">
        <v>4741</v>
      </c>
      <c r="H267" s="31">
        <v>4741</v>
      </c>
      <c r="I267" s="32">
        <f t="shared" si="13"/>
        <v>1</v>
      </c>
      <c r="K267" s="1">
        <f t="shared" si="12"/>
        <v>0</v>
      </c>
    </row>
    <row r="268" spans="2:11" ht="15" outlineLevel="2">
      <c r="B268" s="35"/>
      <c r="C268" s="27"/>
      <c r="D268" s="28">
        <v>4480</v>
      </c>
      <c r="E268" s="29" t="s">
        <v>123</v>
      </c>
      <c r="F268" s="30">
        <v>33457</v>
      </c>
      <c r="G268" s="30">
        <v>33457</v>
      </c>
      <c r="H268" s="31">
        <v>19055</v>
      </c>
      <c r="I268" s="32">
        <f t="shared" si="13"/>
        <v>0.5695370176644649</v>
      </c>
      <c r="K268" s="1">
        <f t="shared" si="12"/>
        <v>0</v>
      </c>
    </row>
    <row r="269" spans="2:11" ht="30" outlineLevel="2">
      <c r="B269" s="35"/>
      <c r="C269" s="27"/>
      <c r="D269" s="28">
        <v>4500</v>
      </c>
      <c r="E269" s="29" t="s">
        <v>96</v>
      </c>
      <c r="F269" s="30">
        <v>430</v>
      </c>
      <c r="G269" s="30">
        <v>413</v>
      </c>
      <c r="H269" s="31">
        <v>413</v>
      </c>
      <c r="I269" s="32">
        <f t="shared" si="13"/>
        <v>1</v>
      </c>
      <c r="K269" s="1">
        <f t="shared" si="12"/>
        <v>0</v>
      </c>
    </row>
    <row r="270" spans="2:11" ht="15" outlineLevel="2">
      <c r="B270" s="35"/>
      <c r="C270" s="27"/>
      <c r="D270" s="28">
        <v>4510</v>
      </c>
      <c r="E270" s="29" t="s">
        <v>124</v>
      </c>
      <c r="F270" s="30">
        <v>1500</v>
      </c>
      <c r="G270" s="30">
        <v>1500</v>
      </c>
      <c r="H270" s="31">
        <v>1499.7</v>
      </c>
      <c r="I270" s="32">
        <f t="shared" si="13"/>
        <v>0.9998</v>
      </c>
      <c r="K270" s="1">
        <f t="shared" si="12"/>
        <v>0</v>
      </c>
    </row>
    <row r="271" spans="2:11" ht="30" outlineLevel="2">
      <c r="B271" s="35"/>
      <c r="C271" s="27"/>
      <c r="D271" s="28">
        <v>6060</v>
      </c>
      <c r="E271" s="29" t="s">
        <v>38</v>
      </c>
      <c r="F271" s="30">
        <v>20000</v>
      </c>
      <c r="G271" s="30">
        <v>20000</v>
      </c>
      <c r="H271" s="31">
        <v>0</v>
      </c>
      <c r="I271" s="34">
        <f t="shared" si="13"/>
        <v>0</v>
      </c>
      <c r="K271" s="1">
        <f t="shared" si="12"/>
        <v>0</v>
      </c>
    </row>
    <row r="272" spans="2:11" ht="15" outlineLevel="1">
      <c r="B272" s="35"/>
      <c r="C272" s="21" t="s">
        <v>125</v>
      </c>
      <c r="D272" s="22"/>
      <c r="E272" s="23" t="s">
        <v>126</v>
      </c>
      <c r="F272" s="24">
        <f>SUM(F273:F279)</f>
        <v>15500</v>
      </c>
      <c r="G272" s="24">
        <f>SUM(G273:G279)</f>
        <v>15500</v>
      </c>
      <c r="H272" s="25">
        <f>SUM(H273:H279)</f>
        <v>6677.820000000001</v>
      </c>
      <c r="I272" s="26">
        <f t="shared" si="13"/>
        <v>0.43082709677419356</v>
      </c>
      <c r="K272" s="1">
        <f t="shared" si="12"/>
        <v>0</v>
      </c>
    </row>
    <row r="273" spans="2:11" ht="15" outlineLevel="2">
      <c r="B273" s="35"/>
      <c r="C273" s="27"/>
      <c r="D273" s="28">
        <v>4170</v>
      </c>
      <c r="E273" s="29" t="s">
        <v>32</v>
      </c>
      <c r="F273" s="30">
        <v>1000</v>
      </c>
      <c r="G273" s="30">
        <v>6500</v>
      </c>
      <c r="H273" s="31">
        <v>2250</v>
      </c>
      <c r="I273" s="32">
        <f t="shared" si="13"/>
        <v>0.34615384615384615</v>
      </c>
      <c r="K273" s="1">
        <f t="shared" si="12"/>
        <v>0</v>
      </c>
    </row>
    <row r="274" spans="2:11" ht="15" outlineLevel="2">
      <c r="B274" s="35"/>
      <c r="C274" s="27"/>
      <c r="D274" s="28">
        <v>4210</v>
      </c>
      <c r="E274" s="29" t="s">
        <v>70</v>
      </c>
      <c r="F274" s="30">
        <v>4000</v>
      </c>
      <c r="G274" s="30">
        <v>3500</v>
      </c>
      <c r="H274" s="31">
        <v>1750.68</v>
      </c>
      <c r="I274" s="32">
        <f t="shared" si="13"/>
        <v>0.5001942857142857</v>
      </c>
      <c r="K274" s="1">
        <f t="shared" si="12"/>
        <v>0</v>
      </c>
    </row>
    <row r="275" spans="2:11" ht="15" outlineLevel="2">
      <c r="B275" s="35"/>
      <c r="C275" s="27"/>
      <c r="D275" s="28">
        <v>4260</v>
      </c>
      <c r="E275" s="29" t="s">
        <v>33</v>
      </c>
      <c r="F275" s="30">
        <v>500</v>
      </c>
      <c r="G275" s="30">
        <v>500</v>
      </c>
      <c r="H275" s="31">
        <v>41.31</v>
      </c>
      <c r="I275" s="32">
        <f t="shared" si="13"/>
        <v>0.08262</v>
      </c>
      <c r="K275" s="1">
        <f t="shared" si="12"/>
        <v>0</v>
      </c>
    </row>
    <row r="276" spans="2:11" ht="15" outlineLevel="2">
      <c r="B276" s="35"/>
      <c r="C276" s="27"/>
      <c r="D276" s="28">
        <v>4270</v>
      </c>
      <c r="E276" s="29" t="s">
        <v>34</v>
      </c>
      <c r="F276" s="30">
        <v>6000</v>
      </c>
      <c r="G276" s="30">
        <v>500</v>
      </c>
      <c r="H276" s="31">
        <v>0</v>
      </c>
      <c r="I276" s="32">
        <f t="shared" si="13"/>
        <v>0</v>
      </c>
      <c r="K276" s="1">
        <f t="shared" si="12"/>
        <v>0</v>
      </c>
    </row>
    <row r="277" spans="2:11" ht="15" outlineLevel="2">
      <c r="B277" s="35"/>
      <c r="C277" s="27"/>
      <c r="D277" s="28">
        <v>4300</v>
      </c>
      <c r="E277" s="29" t="s">
        <v>12</v>
      </c>
      <c r="F277" s="30">
        <v>2000</v>
      </c>
      <c r="G277" s="30">
        <v>2000</v>
      </c>
      <c r="H277" s="31">
        <v>1161.13</v>
      </c>
      <c r="I277" s="32">
        <f t="shared" si="13"/>
        <v>0.5805650000000001</v>
      </c>
      <c r="K277" s="1">
        <f t="shared" si="12"/>
        <v>0</v>
      </c>
    </row>
    <row r="278" spans="2:11" ht="15" outlineLevel="2">
      <c r="B278" s="35"/>
      <c r="C278" s="27"/>
      <c r="D278" s="28">
        <v>4410</v>
      </c>
      <c r="E278" s="29" t="s">
        <v>73</v>
      </c>
      <c r="F278" s="30">
        <v>1000</v>
      </c>
      <c r="G278" s="30">
        <v>1000</v>
      </c>
      <c r="H278" s="31">
        <v>219.7</v>
      </c>
      <c r="I278" s="32">
        <f t="shared" si="13"/>
        <v>0.21969999999999998</v>
      </c>
      <c r="K278" s="1">
        <f t="shared" si="12"/>
        <v>0</v>
      </c>
    </row>
    <row r="279" spans="2:11" ht="30" outlineLevel="2">
      <c r="B279" s="35"/>
      <c r="C279" s="27"/>
      <c r="D279" s="28">
        <v>4700</v>
      </c>
      <c r="E279" s="29" t="s">
        <v>75</v>
      </c>
      <c r="F279" s="30">
        <v>1000</v>
      </c>
      <c r="G279" s="30">
        <v>1500</v>
      </c>
      <c r="H279" s="31">
        <v>1255</v>
      </c>
      <c r="I279" s="32">
        <f t="shared" si="13"/>
        <v>0.8366666666666667</v>
      </c>
      <c r="K279" s="1">
        <f t="shared" si="12"/>
        <v>0</v>
      </c>
    </row>
    <row r="280" spans="2:11" ht="15" outlineLevel="1">
      <c r="B280" s="35"/>
      <c r="C280" s="21" t="s">
        <v>127</v>
      </c>
      <c r="D280" s="22"/>
      <c r="E280" s="23" t="s">
        <v>128</v>
      </c>
      <c r="F280" s="24">
        <f>SUM(F281:F287)</f>
        <v>75900</v>
      </c>
      <c r="G280" s="24">
        <f>SUM(G281:G287)</f>
        <v>75900</v>
      </c>
      <c r="H280" s="25">
        <f>SUM(H281:H287)</f>
        <v>9861.34</v>
      </c>
      <c r="I280" s="26">
        <f t="shared" si="13"/>
        <v>0.12992542819499342</v>
      </c>
      <c r="K280" s="1">
        <f t="shared" si="12"/>
        <v>0</v>
      </c>
    </row>
    <row r="281" spans="2:11" ht="15" outlineLevel="2">
      <c r="B281" s="35"/>
      <c r="C281" s="27"/>
      <c r="D281" s="28">
        <v>3020</v>
      </c>
      <c r="E281" s="29" t="s">
        <v>64</v>
      </c>
      <c r="F281" s="30">
        <v>12400</v>
      </c>
      <c r="G281" s="30">
        <v>12400</v>
      </c>
      <c r="H281" s="31">
        <v>420.14</v>
      </c>
      <c r="I281" s="32">
        <f t="shared" si="13"/>
        <v>0.03388225806451613</v>
      </c>
      <c r="K281" s="1">
        <f t="shared" si="12"/>
        <v>0</v>
      </c>
    </row>
    <row r="282" spans="2:11" ht="15" outlineLevel="2">
      <c r="B282" s="35"/>
      <c r="C282" s="27"/>
      <c r="D282" s="28">
        <v>4210</v>
      </c>
      <c r="E282" s="29" t="s">
        <v>70</v>
      </c>
      <c r="F282" s="30">
        <v>39000</v>
      </c>
      <c r="G282" s="30">
        <v>39000</v>
      </c>
      <c r="H282" s="31">
        <v>7316.07</v>
      </c>
      <c r="I282" s="32">
        <f t="shared" si="13"/>
        <v>0.18759153846153845</v>
      </c>
      <c r="K282" s="1">
        <f t="shared" si="12"/>
        <v>0</v>
      </c>
    </row>
    <row r="283" spans="2:11" ht="15" outlineLevel="2">
      <c r="B283" s="35"/>
      <c r="C283" s="27"/>
      <c r="D283" s="28">
        <v>4280</v>
      </c>
      <c r="E283" s="29" t="s">
        <v>71</v>
      </c>
      <c r="F283" s="30">
        <v>1000</v>
      </c>
      <c r="G283" s="30">
        <v>1000</v>
      </c>
      <c r="H283" s="31">
        <v>0</v>
      </c>
      <c r="I283" s="32">
        <f t="shared" si="13"/>
        <v>0</v>
      </c>
      <c r="K283" s="1">
        <f t="shared" si="12"/>
        <v>0</v>
      </c>
    </row>
    <row r="284" spans="2:11" ht="15" outlineLevel="2">
      <c r="B284" s="35"/>
      <c r="C284" s="27"/>
      <c r="D284" s="28">
        <v>4300</v>
      </c>
      <c r="E284" s="29" t="s">
        <v>12</v>
      </c>
      <c r="F284" s="30">
        <v>16000</v>
      </c>
      <c r="G284" s="30">
        <v>16000</v>
      </c>
      <c r="H284" s="31">
        <v>1435.13</v>
      </c>
      <c r="I284" s="32">
        <f t="shared" si="13"/>
        <v>0.089695625</v>
      </c>
      <c r="K284" s="1">
        <f t="shared" si="12"/>
        <v>0</v>
      </c>
    </row>
    <row r="285" spans="2:11" ht="15" outlineLevel="2">
      <c r="B285" s="35"/>
      <c r="C285" s="27"/>
      <c r="D285" s="28">
        <v>4410</v>
      </c>
      <c r="E285" s="29" t="s">
        <v>73</v>
      </c>
      <c r="F285" s="30">
        <v>500</v>
      </c>
      <c r="G285" s="30">
        <v>500</v>
      </c>
      <c r="H285" s="31">
        <v>0</v>
      </c>
      <c r="I285" s="32">
        <f t="shared" si="13"/>
        <v>0</v>
      </c>
      <c r="K285" s="1">
        <f t="shared" si="12"/>
        <v>0</v>
      </c>
    </row>
    <row r="286" spans="2:11" ht="15" outlineLevel="2">
      <c r="B286" s="35"/>
      <c r="C286" s="27"/>
      <c r="D286" s="28">
        <v>4430</v>
      </c>
      <c r="E286" s="29" t="s">
        <v>18</v>
      </c>
      <c r="F286" s="30">
        <v>1000</v>
      </c>
      <c r="G286" s="30">
        <v>1000</v>
      </c>
      <c r="H286" s="31">
        <v>300</v>
      </c>
      <c r="I286" s="32">
        <f t="shared" si="13"/>
        <v>0.3</v>
      </c>
      <c r="K286" s="1">
        <f t="shared" si="12"/>
        <v>0</v>
      </c>
    </row>
    <row r="287" spans="2:11" ht="30" outlineLevel="2">
      <c r="B287" s="35"/>
      <c r="C287" s="27"/>
      <c r="D287" s="28">
        <v>4700</v>
      </c>
      <c r="E287" s="29" t="s">
        <v>75</v>
      </c>
      <c r="F287" s="30">
        <v>6000</v>
      </c>
      <c r="G287" s="30">
        <v>6000</v>
      </c>
      <c r="H287" s="31">
        <v>390</v>
      </c>
      <c r="I287" s="32">
        <f t="shared" si="13"/>
        <v>0.065</v>
      </c>
      <c r="K287" s="1">
        <f t="shared" si="12"/>
        <v>0</v>
      </c>
    </row>
    <row r="288" spans="2:11" ht="15" outlineLevel="1">
      <c r="B288" s="35"/>
      <c r="C288" s="21" t="s">
        <v>130</v>
      </c>
      <c r="D288" s="22"/>
      <c r="E288" s="23" t="s">
        <v>17</v>
      </c>
      <c r="F288" s="24">
        <f>SUM(F289:F297)</f>
        <v>540000</v>
      </c>
      <c r="G288" s="24">
        <f>SUM(G289:G297)</f>
        <v>321960</v>
      </c>
      <c r="H288" s="25">
        <f>SUM(H289:H297)</f>
        <v>101582.4</v>
      </c>
      <c r="I288" s="26">
        <f t="shared" si="13"/>
        <v>0.31551248602310844</v>
      </c>
      <c r="K288" s="1">
        <f aca="true" t="shared" si="14" ref="K288:K322">IF(AND(D288&gt;5999,D288&lt;7000),H288,0)</f>
        <v>0</v>
      </c>
    </row>
    <row r="289" spans="2:9" ht="15" outlineLevel="1">
      <c r="B289" s="35"/>
      <c r="C289" s="37"/>
      <c r="D289" s="38">
        <v>4110</v>
      </c>
      <c r="E289" s="39" t="s">
        <v>68</v>
      </c>
      <c r="F289" s="40">
        <v>0</v>
      </c>
      <c r="G289" s="40">
        <v>1737</v>
      </c>
      <c r="H289" s="41">
        <v>0</v>
      </c>
      <c r="I289" s="32">
        <f t="shared" si="13"/>
        <v>0</v>
      </c>
    </row>
    <row r="290" spans="2:9" ht="15" outlineLevel="1">
      <c r="B290" s="35"/>
      <c r="C290" s="37"/>
      <c r="D290" s="38">
        <v>4120</v>
      </c>
      <c r="E290" s="39" t="s">
        <v>69</v>
      </c>
      <c r="F290" s="40">
        <v>0</v>
      </c>
      <c r="G290" s="40">
        <v>247</v>
      </c>
      <c r="H290" s="41">
        <v>0</v>
      </c>
      <c r="I290" s="32">
        <f t="shared" si="13"/>
        <v>0</v>
      </c>
    </row>
    <row r="291" spans="2:9" ht="15" outlineLevel="1">
      <c r="B291" s="35"/>
      <c r="C291" s="37"/>
      <c r="D291" s="38">
        <v>4170</v>
      </c>
      <c r="E291" s="39" t="s">
        <v>32</v>
      </c>
      <c r="F291" s="40">
        <v>0</v>
      </c>
      <c r="G291" s="40">
        <v>13906</v>
      </c>
      <c r="H291" s="41">
        <v>0</v>
      </c>
      <c r="I291" s="32">
        <f t="shared" si="13"/>
        <v>0</v>
      </c>
    </row>
    <row r="292" spans="2:11" ht="15" outlineLevel="2">
      <c r="B292" s="35"/>
      <c r="C292" s="27"/>
      <c r="D292" s="28">
        <v>4210</v>
      </c>
      <c r="E292" s="29" t="s">
        <v>70</v>
      </c>
      <c r="F292" s="30">
        <v>20000</v>
      </c>
      <c r="G292" s="30">
        <v>21700</v>
      </c>
      <c r="H292" s="31">
        <v>3803.4</v>
      </c>
      <c r="I292" s="32">
        <f t="shared" si="13"/>
        <v>0.17527188940092167</v>
      </c>
      <c r="K292" s="1">
        <f t="shared" si="14"/>
        <v>0</v>
      </c>
    </row>
    <row r="293" spans="2:11" ht="15" outlineLevel="2">
      <c r="B293" s="35"/>
      <c r="C293" s="27"/>
      <c r="D293" s="28">
        <v>4300</v>
      </c>
      <c r="E293" s="29" t="s">
        <v>12</v>
      </c>
      <c r="F293" s="30">
        <v>240000</v>
      </c>
      <c r="G293" s="30">
        <v>249370</v>
      </c>
      <c r="H293" s="31">
        <v>97779</v>
      </c>
      <c r="I293" s="32">
        <f t="shared" si="13"/>
        <v>0.3921041023378915</v>
      </c>
      <c r="K293" s="1">
        <f t="shared" si="14"/>
        <v>0</v>
      </c>
    </row>
    <row r="294" spans="2:9" ht="15" outlineLevel="2">
      <c r="B294" s="35"/>
      <c r="C294" s="27"/>
      <c r="D294" s="28">
        <v>6050</v>
      </c>
      <c r="E294" s="29" t="s">
        <v>25</v>
      </c>
      <c r="F294" s="30">
        <v>5000</v>
      </c>
      <c r="G294" s="30">
        <v>30000</v>
      </c>
      <c r="H294" s="31">
        <v>0</v>
      </c>
      <c r="I294" s="32">
        <f t="shared" si="13"/>
        <v>0</v>
      </c>
    </row>
    <row r="295" spans="2:9" ht="15" outlineLevel="2">
      <c r="B295" s="35"/>
      <c r="C295" s="27"/>
      <c r="D295" s="28">
        <v>6057</v>
      </c>
      <c r="E295" s="29" t="s">
        <v>25</v>
      </c>
      <c r="F295" s="30">
        <v>233750</v>
      </c>
      <c r="G295" s="30">
        <v>0</v>
      </c>
      <c r="H295" s="31">
        <v>0</v>
      </c>
      <c r="I295" s="32" t="str">
        <f t="shared" si="13"/>
        <v>─</v>
      </c>
    </row>
    <row r="296" spans="2:9" ht="15" outlineLevel="2">
      <c r="B296" s="35"/>
      <c r="C296" s="27"/>
      <c r="D296" s="28">
        <v>6059</v>
      </c>
      <c r="E296" s="29" t="s">
        <v>25</v>
      </c>
      <c r="F296" s="30">
        <v>41250</v>
      </c>
      <c r="G296" s="30">
        <v>0</v>
      </c>
      <c r="H296" s="31">
        <v>0</v>
      </c>
      <c r="I296" s="32" t="str">
        <f t="shared" si="13"/>
        <v>─</v>
      </c>
    </row>
    <row r="297" spans="2:9" ht="30" outlineLevel="2">
      <c r="B297" s="35"/>
      <c r="C297" s="27"/>
      <c r="D297" s="28">
        <v>6060</v>
      </c>
      <c r="E297" s="29" t="s">
        <v>38</v>
      </c>
      <c r="F297" s="30">
        <v>0</v>
      </c>
      <c r="G297" s="30">
        <v>5000</v>
      </c>
      <c r="H297" s="31">
        <v>0</v>
      </c>
      <c r="I297" s="32">
        <f t="shared" si="13"/>
        <v>0</v>
      </c>
    </row>
    <row r="298" spans="2:11" ht="15.75">
      <c r="B298" s="36">
        <v>757</v>
      </c>
      <c r="C298" s="14"/>
      <c r="D298" s="15"/>
      <c r="E298" s="16" t="s">
        <v>131</v>
      </c>
      <c r="F298" s="17">
        <f>F299</f>
        <v>5288087</v>
      </c>
      <c r="G298" s="17">
        <f>G299</f>
        <v>5288087</v>
      </c>
      <c r="H298" s="18">
        <f>H299</f>
        <v>2099857.62</v>
      </c>
      <c r="I298" s="19">
        <f t="shared" si="13"/>
        <v>0.39709210911242576</v>
      </c>
      <c r="K298" s="1">
        <f t="shared" si="14"/>
        <v>0</v>
      </c>
    </row>
    <row r="299" spans="2:11" ht="30" outlineLevel="1">
      <c r="B299" s="35"/>
      <c r="C299" s="21" t="s">
        <v>132</v>
      </c>
      <c r="D299" s="22"/>
      <c r="E299" s="23" t="s">
        <v>133</v>
      </c>
      <c r="F299" s="24">
        <f>SUM(F300)</f>
        <v>5288087</v>
      </c>
      <c r="G299" s="24">
        <f>SUM(G300)</f>
        <v>5288087</v>
      </c>
      <c r="H299" s="25">
        <f>SUM(H300)</f>
        <v>2099857.62</v>
      </c>
      <c r="I299" s="26">
        <f t="shared" si="13"/>
        <v>0.39709210911242576</v>
      </c>
      <c r="K299" s="1">
        <f t="shared" si="14"/>
        <v>0</v>
      </c>
    </row>
    <row r="300" spans="2:11" ht="45" outlineLevel="2">
      <c r="B300" s="35"/>
      <c r="C300" s="27"/>
      <c r="D300" s="28">
        <v>8110</v>
      </c>
      <c r="E300" s="29" t="s">
        <v>134</v>
      </c>
      <c r="F300" s="30">
        <v>5288087</v>
      </c>
      <c r="G300" s="30">
        <v>5288087</v>
      </c>
      <c r="H300" s="31">
        <v>2099857.62</v>
      </c>
      <c r="I300" s="32">
        <f t="shared" si="13"/>
        <v>0.39709210911242576</v>
      </c>
      <c r="K300" s="1">
        <f t="shared" si="14"/>
        <v>0</v>
      </c>
    </row>
    <row r="301" spans="2:11" ht="15.75">
      <c r="B301" s="36">
        <v>758</v>
      </c>
      <c r="C301" s="14"/>
      <c r="D301" s="15"/>
      <c r="E301" s="16" t="s">
        <v>135</v>
      </c>
      <c r="F301" s="17">
        <f>F302</f>
        <v>2616488</v>
      </c>
      <c r="G301" s="17">
        <f>G302</f>
        <v>2093243</v>
      </c>
      <c r="H301" s="18">
        <f>H302</f>
        <v>0</v>
      </c>
      <c r="I301" s="19">
        <f t="shared" si="13"/>
        <v>0</v>
      </c>
      <c r="K301" s="1">
        <f t="shared" si="14"/>
        <v>0</v>
      </c>
    </row>
    <row r="302" spans="2:11" ht="15" outlineLevel="1">
      <c r="B302" s="35"/>
      <c r="C302" s="21" t="s">
        <v>136</v>
      </c>
      <c r="D302" s="22"/>
      <c r="E302" s="23" t="s">
        <v>137</v>
      </c>
      <c r="F302" s="24">
        <f>SUM(F303)</f>
        <v>2616488</v>
      </c>
      <c r="G302" s="24">
        <f>SUM(G303)</f>
        <v>2093243</v>
      </c>
      <c r="H302" s="25">
        <f>SUM(H303)</f>
        <v>0</v>
      </c>
      <c r="I302" s="26">
        <f t="shared" si="13"/>
        <v>0</v>
      </c>
      <c r="K302" s="1">
        <f t="shared" si="14"/>
        <v>0</v>
      </c>
    </row>
    <row r="303" spans="2:11" ht="15" outlineLevel="2">
      <c r="B303" s="35"/>
      <c r="C303" s="27"/>
      <c r="D303" s="28">
        <v>4810</v>
      </c>
      <c r="E303" s="29" t="s">
        <v>138</v>
      </c>
      <c r="F303" s="30">
        <v>2616488</v>
      </c>
      <c r="G303" s="30">
        <v>2093243</v>
      </c>
      <c r="H303" s="31">
        <v>0</v>
      </c>
      <c r="I303" s="32">
        <f t="shared" si="13"/>
        <v>0</v>
      </c>
      <c r="K303" s="1">
        <f t="shared" si="14"/>
        <v>0</v>
      </c>
    </row>
    <row r="304" spans="2:11" ht="15.75">
      <c r="B304" s="36">
        <v>801</v>
      </c>
      <c r="C304" s="14"/>
      <c r="D304" s="15"/>
      <c r="E304" s="16" t="s">
        <v>139</v>
      </c>
      <c r="F304" s="17">
        <f>F305+F325+F345+F358+F381+F403+F421+F423+F448+F473+F491+F508+F526+F531+F547</f>
        <v>113019970</v>
      </c>
      <c r="G304" s="17">
        <f>G305+G325+G345+G358+G381+G403+G421+G423+G448+G473+G491+G508+G526+G531+G547</f>
        <v>114622005</v>
      </c>
      <c r="H304" s="18">
        <f>H305+H325+H345+H358+H381+H403+H421+H423+H448+H473+H491+H508+H526+H531+H547</f>
        <v>57649564.640000015</v>
      </c>
      <c r="I304" s="19">
        <f t="shared" si="13"/>
        <v>0.5029537272533317</v>
      </c>
      <c r="K304" s="1">
        <f t="shared" si="14"/>
        <v>0</v>
      </c>
    </row>
    <row r="305" spans="2:11" ht="15" outlineLevel="1">
      <c r="B305" s="35"/>
      <c r="C305" s="21" t="s">
        <v>140</v>
      </c>
      <c r="D305" s="22"/>
      <c r="E305" s="23" t="s">
        <v>141</v>
      </c>
      <c r="F305" s="24">
        <f>SUM(F306:F324)</f>
        <v>25019492</v>
      </c>
      <c r="G305" s="24">
        <f>SUM(G306:G324)</f>
        <v>25270991</v>
      </c>
      <c r="H305" s="25">
        <f>SUM(H306:H324)</f>
        <v>12165932.690000003</v>
      </c>
      <c r="I305" s="26">
        <f t="shared" si="13"/>
        <v>0.4814189000344309</v>
      </c>
      <c r="K305" s="1">
        <f t="shared" si="14"/>
        <v>0</v>
      </c>
    </row>
    <row r="306" spans="2:11" ht="15" outlineLevel="2">
      <c r="B306" s="35"/>
      <c r="C306" s="27"/>
      <c r="D306" s="28">
        <v>3020</v>
      </c>
      <c r="E306" s="29" t="s">
        <v>64</v>
      </c>
      <c r="F306" s="30">
        <v>42400</v>
      </c>
      <c r="G306" s="30">
        <v>55747</v>
      </c>
      <c r="H306" s="31">
        <v>27847.49</v>
      </c>
      <c r="I306" s="32">
        <f t="shared" si="13"/>
        <v>0.49953342780777443</v>
      </c>
      <c r="K306" s="1">
        <f t="shared" si="14"/>
        <v>0</v>
      </c>
    </row>
    <row r="307" spans="2:11" ht="15" outlineLevel="2">
      <c r="B307" s="35"/>
      <c r="C307" s="27"/>
      <c r="D307" s="28">
        <v>4010</v>
      </c>
      <c r="E307" s="29" t="s">
        <v>65</v>
      </c>
      <c r="F307" s="30">
        <v>14132851</v>
      </c>
      <c r="G307" s="30">
        <v>14184031</v>
      </c>
      <c r="H307" s="31">
        <v>7475812.58</v>
      </c>
      <c r="I307" s="32">
        <f t="shared" si="13"/>
        <v>0.5270583926388768</v>
      </c>
      <c r="K307" s="1">
        <f t="shared" si="14"/>
        <v>0</v>
      </c>
    </row>
    <row r="308" spans="2:11" ht="15" outlineLevel="2">
      <c r="B308" s="35"/>
      <c r="C308" s="27"/>
      <c r="D308" s="28">
        <v>4040</v>
      </c>
      <c r="E308" s="29" t="s">
        <v>67</v>
      </c>
      <c r="F308" s="30">
        <v>1278244</v>
      </c>
      <c r="G308" s="30">
        <v>1223712</v>
      </c>
      <c r="H308" s="31">
        <v>1215534.3</v>
      </c>
      <c r="I308" s="32">
        <f t="shared" si="13"/>
        <v>0.9933173001490547</v>
      </c>
      <c r="K308" s="1">
        <f t="shared" si="14"/>
        <v>0</v>
      </c>
    </row>
    <row r="309" spans="2:11" ht="15" outlineLevel="2">
      <c r="B309" s="35"/>
      <c r="C309" s="27"/>
      <c r="D309" s="28">
        <v>4110</v>
      </c>
      <c r="E309" s="29" t="s">
        <v>68</v>
      </c>
      <c r="F309" s="30">
        <v>2560664</v>
      </c>
      <c r="G309" s="30">
        <v>2564136</v>
      </c>
      <c r="H309" s="31">
        <v>1355953.21</v>
      </c>
      <c r="I309" s="32">
        <f t="shared" si="13"/>
        <v>0.5288148561542757</v>
      </c>
      <c r="K309" s="1">
        <f t="shared" si="14"/>
        <v>0</v>
      </c>
    </row>
    <row r="310" spans="2:11" ht="15" outlineLevel="2">
      <c r="B310" s="35"/>
      <c r="C310" s="27"/>
      <c r="D310" s="28">
        <v>4120</v>
      </c>
      <c r="E310" s="29" t="s">
        <v>69</v>
      </c>
      <c r="F310" s="30">
        <v>359672</v>
      </c>
      <c r="G310" s="30">
        <v>359672</v>
      </c>
      <c r="H310" s="31">
        <v>163208.33</v>
      </c>
      <c r="I310" s="32">
        <f t="shared" si="13"/>
        <v>0.4537699070264018</v>
      </c>
      <c r="K310" s="1">
        <f t="shared" si="14"/>
        <v>0</v>
      </c>
    </row>
    <row r="311" spans="2:11" ht="15" outlineLevel="2">
      <c r="B311" s="35"/>
      <c r="C311" s="27"/>
      <c r="D311" s="28">
        <v>4170</v>
      </c>
      <c r="E311" s="29" t="s">
        <v>32</v>
      </c>
      <c r="F311" s="30">
        <v>8100</v>
      </c>
      <c r="G311" s="30">
        <v>8100</v>
      </c>
      <c r="H311" s="31">
        <v>4199.01</v>
      </c>
      <c r="I311" s="32">
        <f t="shared" si="13"/>
        <v>0.5183962962962964</v>
      </c>
      <c r="K311" s="1">
        <f t="shared" si="14"/>
        <v>0</v>
      </c>
    </row>
    <row r="312" spans="2:11" ht="15" outlineLevel="2">
      <c r="B312" s="35"/>
      <c r="C312" s="27"/>
      <c r="D312" s="28">
        <v>4210</v>
      </c>
      <c r="E312" s="29" t="s">
        <v>70</v>
      </c>
      <c r="F312" s="30">
        <v>338540</v>
      </c>
      <c r="G312" s="30">
        <v>338540</v>
      </c>
      <c r="H312" s="31">
        <v>118804.48</v>
      </c>
      <c r="I312" s="32">
        <f t="shared" si="13"/>
        <v>0.35093188397235187</v>
      </c>
      <c r="K312" s="1">
        <f t="shared" si="14"/>
        <v>0</v>
      </c>
    </row>
    <row r="313" spans="2:11" ht="15" outlineLevel="2">
      <c r="B313" s="35"/>
      <c r="C313" s="27"/>
      <c r="D313" s="28">
        <v>4240</v>
      </c>
      <c r="E313" s="29" t="s">
        <v>142</v>
      </c>
      <c r="F313" s="30">
        <v>27900</v>
      </c>
      <c r="G313" s="30">
        <v>27900</v>
      </c>
      <c r="H313" s="31">
        <v>1084.25</v>
      </c>
      <c r="I313" s="32">
        <f t="shared" si="13"/>
        <v>0.03886200716845878</v>
      </c>
      <c r="K313" s="1">
        <f t="shared" si="14"/>
        <v>0</v>
      </c>
    </row>
    <row r="314" spans="2:11" ht="15" outlineLevel="2">
      <c r="B314" s="35"/>
      <c r="C314" s="27"/>
      <c r="D314" s="28">
        <v>4260</v>
      </c>
      <c r="E314" s="29" t="s">
        <v>33</v>
      </c>
      <c r="F314" s="30">
        <v>815937</v>
      </c>
      <c r="G314" s="30">
        <v>815937</v>
      </c>
      <c r="H314" s="31">
        <v>449448.57</v>
      </c>
      <c r="I314" s="32">
        <f t="shared" si="13"/>
        <v>0.5508373440596517</v>
      </c>
      <c r="K314" s="1">
        <f t="shared" si="14"/>
        <v>0</v>
      </c>
    </row>
    <row r="315" spans="2:11" ht="15" outlineLevel="2">
      <c r="B315" s="35"/>
      <c r="C315" s="27"/>
      <c r="D315" s="28">
        <v>4270</v>
      </c>
      <c r="E315" s="29" t="s">
        <v>34</v>
      </c>
      <c r="F315" s="30">
        <v>64990</v>
      </c>
      <c r="G315" s="30">
        <v>143017</v>
      </c>
      <c r="H315" s="31">
        <v>17304.42</v>
      </c>
      <c r="I315" s="32">
        <f t="shared" si="13"/>
        <v>0.12099554598404384</v>
      </c>
      <c r="K315" s="1">
        <f t="shared" si="14"/>
        <v>0</v>
      </c>
    </row>
    <row r="316" spans="2:11" ht="15" outlineLevel="2">
      <c r="B316" s="35"/>
      <c r="C316" s="27"/>
      <c r="D316" s="28">
        <v>4280</v>
      </c>
      <c r="E316" s="29" t="s">
        <v>71</v>
      </c>
      <c r="F316" s="30">
        <v>24720</v>
      </c>
      <c r="G316" s="30">
        <v>24720</v>
      </c>
      <c r="H316" s="31">
        <v>9070</v>
      </c>
      <c r="I316" s="32">
        <f t="shared" si="13"/>
        <v>0.3669093851132686</v>
      </c>
      <c r="K316" s="1">
        <f t="shared" si="14"/>
        <v>0</v>
      </c>
    </row>
    <row r="317" spans="2:11" ht="15" outlineLevel="2">
      <c r="B317" s="35"/>
      <c r="C317" s="27"/>
      <c r="D317" s="28">
        <v>4300</v>
      </c>
      <c r="E317" s="29" t="s">
        <v>12</v>
      </c>
      <c r="F317" s="30">
        <v>175530</v>
      </c>
      <c r="G317" s="30">
        <v>185530</v>
      </c>
      <c r="H317" s="31">
        <v>71584.14</v>
      </c>
      <c r="I317" s="32">
        <f t="shared" si="13"/>
        <v>0.38583592949927237</v>
      </c>
      <c r="K317" s="1">
        <f t="shared" si="14"/>
        <v>0</v>
      </c>
    </row>
    <row r="318" spans="2:11" ht="15" outlineLevel="2">
      <c r="B318" s="35"/>
      <c r="C318" s="27"/>
      <c r="D318" s="28">
        <v>4350</v>
      </c>
      <c r="E318" s="29" t="s">
        <v>92</v>
      </c>
      <c r="F318" s="30">
        <v>7685</v>
      </c>
      <c r="G318" s="30">
        <v>7685</v>
      </c>
      <c r="H318" s="31">
        <v>2979.89</v>
      </c>
      <c r="I318" s="32">
        <f t="shared" si="13"/>
        <v>0.3877540663630449</v>
      </c>
      <c r="K318" s="1">
        <f t="shared" si="14"/>
        <v>0</v>
      </c>
    </row>
    <row r="319" spans="2:11" ht="45" outlineLevel="2">
      <c r="B319" s="35"/>
      <c r="C319" s="27"/>
      <c r="D319" s="28">
        <v>4370</v>
      </c>
      <c r="E319" s="29" t="s">
        <v>84</v>
      </c>
      <c r="F319" s="30">
        <v>25300</v>
      </c>
      <c r="G319" s="30">
        <v>25300</v>
      </c>
      <c r="H319" s="31">
        <v>10809.34</v>
      </c>
      <c r="I319" s="32">
        <f t="shared" si="13"/>
        <v>0.4272466403162055</v>
      </c>
      <c r="K319" s="1">
        <f t="shared" si="14"/>
        <v>0</v>
      </c>
    </row>
    <row r="320" spans="2:11" ht="15" outlineLevel="2">
      <c r="B320" s="35"/>
      <c r="C320" s="27"/>
      <c r="D320" s="28">
        <v>4410</v>
      </c>
      <c r="E320" s="29" t="s">
        <v>73</v>
      </c>
      <c r="F320" s="30">
        <v>3200</v>
      </c>
      <c r="G320" s="30">
        <v>3200</v>
      </c>
      <c r="H320" s="31">
        <v>727.58</v>
      </c>
      <c r="I320" s="32">
        <f t="shared" si="13"/>
        <v>0.22736875</v>
      </c>
      <c r="K320" s="1">
        <f t="shared" si="14"/>
        <v>0</v>
      </c>
    </row>
    <row r="321" spans="2:11" ht="15" outlineLevel="2">
      <c r="B321" s="35"/>
      <c r="C321" s="27"/>
      <c r="D321" s="28">
        <v>4440</v>
      </c>
      <c r="E321" s="29" t="s">
        <v>74</v>
      </c>
      <c r="F321" s="30">
        <v>896787</v>
      </c>
      <c r="G321" s="30">
        <v>896787</v>
      </c>
      <c r="H321" s="31">
        <v>681102</v>
      </c>
      <c r="I321" s="32">
        <f t="shared" si="13"/>
        <v>0.759491384241743</v>
      </c>
      <c r="K321" s="1">
        <f t="shared" si="14"/>
        <v>0</v>
      </c>
    </row>
    <row r="322" spans="2:11" ht="15" outlineLevel="2">
      <c r="B322" s="35"/>
      <c r="C322" s="27"/>
      <c r="D322" s="28">
        <v>4480</v>
      </c>
      <c r="E322" s="29" t="s">
        <v>123</v>
      </c>
      <c r="F322" s="30">
        <v>872</v>
      </c>
      <c r="G322" s="30">
        <v>877</v>
      </c>
      <c r="H322" s="31">
        <v>795.68</v>
      </c>
      <c r="I322" s="32">
        <f t="shared" si="13"/>
        <v>0.9072748004561003</v>
      </c>
      <c r="K322" s="1">
        <f t="shared" si="14"/>
        <v>0</v>
      </c>
    </row>
    <row r="323" spans="2:11" ht="30" outlineLevel="2">
      <c r="B323" s="35"/>
      <c r="C323" s="27"/>
      <c r="D323" s="28">
        <v>4700</v>
      </c>
      <c r="E323" s="29" t="s">
        <v>75</v>
      </c>
      <c r="F323" s="30">
        <v>11100</v>
      </c>
      <c r="G323" s="30">
        <v>11100</v>
      </c>
      <c r="H323" s="31">
        <v>1859.42</v>
      </c>
      <c r="I323" s="32">
        <f t="shared" si="13"/>
        <v>0.16751531531531533</v>
      </c>
      <c r="K323" s="1">
        <f aca="true" t="shared" si="15" ref="K323:K359">IF(AND(D323&gt;5999,D323&lt;7000),H323,0)</f>
        <v>0</v>
      </c>
    </row>
    <row r="324" spans="2:11" ht="15" outlineLevel="2">
      <c r="B324" s="35"/>
      <c r="C324" s="27"/>
      <c r="D324" s="28">
        <v>6050</v>
      </c>
      <c r="E324" s="29" t="s">
        <v>25</v>
      </c>
      <c r="F324" s="30">
        <v>4245000</v>
      </c>
      <c r="G324" s="30">
        <v>4395000</v>
      </c>
      <c r="H324" s="31">
        <v>557808</v>
      </c>
      <c r="I324" s="32">
        <f t="shared" si="13"/>
        <v>0.12691877133105803</v>
      </c>
      <c r="K324" s="1">
        <f t="shared" si="15"/>
        <v>557808</v>
      </c>
    </row>
    <row r="325" spans="2:11" ht="15" outlineLevel="1">
      <c r="B325" s="35"/>
      <c r="C325" s="21" t="s">
        <v>143</v>
      </c>
      <c r="D325" s="22"/>
      <c r="E325" s="23" t="s">
        <v>144</v>
      </c>
      <c r="F325" s="24">
        <f>SUM(F326:F343)</f>
        <v>1286399</v>
      </c>
      <c r="G325" s="24">
        <f>SUM(G326:G344)</f>
        <v>1289794</v>
      </c>
      <c r="H325" s="25">
        <f>SUM(H326:H344)</f>
        <v>673878.47</v>
      </c>
      <c r="I325" s="26">
        <f t="shared" si="13"/>
        <v>0.5224698440216035</v>
      </c>
      <c r="K325" s="1">
        <f t="shared" si="15"/>
        <v>0</v>
      </c>
    </row>
    <row r="326" spans="2:11" ht="15" outlineLevel="2">
      <c r="B326" s="35"/>
      <c r="C326" s="27"/>
      <c r="D326" s="28">
        <v>3020</v>
      </c>
      <c r="E326" s="29" t="s">
        <v>64</v>
      </c>
      <c r="F326" s="30">
        <v>450</v>
      </c>
      <c r="G326" s="30">
        <v>450</v>
      </c>
      <c r="H326" s="31">
        <v>0</v>
      </c>
      <c r="I326" s="32">
        <f t="shared" si="13"/>
        <v>0</v>
      </c>
      <c r="K326" s="1">
        <f t="shared" si="15"/>
        <v>0</v>
      </c>
    </row>
    <row r="327" spans="2:11" ht="15" outlineLevel="2">
      <c r="B327" s="35"/>
      <c r="C327" s="27"/>
      <c r="D327" s="28">
        <v>4010</v>
      </c>
      <c r="E327" s="29" t="s">
        <v>65</v>
      </c>
      <c r="F327" s="30">
        <v>878041</v>
      </c>
      <c r="G327" s="30">
        <v>878041</v>
      </c>
      <c r="H327" s="31">
        <v>449100.18</v>
      </c>
      <c r="I327" s="32">
        <f t="shared" si="13"/>
        <v>0.5114797372787832</v>
      </c>
      <c r="K327" s="1">
        <f t="shared" si="15"/>
        <v>0</v>
      </c>
    </row>
    <row r="328" spans="2:11" ht="15" outlineLevel="2">
      <c r="B328" s="35"/>
      <c r="C328" s="27"/>
      <c r="D328" s="28">
        <v>4040</v>
      </c>
      <c r="E328" s="29" t="s">
        <v>67</v>
      </c>
      <c r="F328" s="30">
        <v>75900</v>
      </c>
      <c r="G328" s="30">
        <v>72190</v>
      </c>
      <c r="H328" s="31">
        <v>72189.19</v>
      </c>
      <c r="I328" s="32">
        <f t="shared" si="13"/>
        <v>0.9999887796093642</v>
      </c>
      <c r="K328" s="1">
        <f t="shared" si="15"/>
        <v>0</v>
      </c>
    </row>
    <row r="329" spans="2:11" ht="15" outlineLevel="2">
      <c r="B329" s="35"/>
      <c r="C329" s="27"/>
      <c r="D329" s="28">
        <v>4110</v>
      </c>
      <c r="E329" s="29" t="s">
        <v>68</v>
      </c>
      <c r="F329" s="30">
        <v>148640</v>
      </c>
      <c r="G329" s="30">
        <v>148640</v>
      </c>
      <c r="H329" s="31">
        <v>85200.83</v>
      </c>
      <c r="I329" s="32">
        <f t="shared" si="13"/>
        <v>0.5732025699677072</v>
      </c>
      <c r="K329" s="1">
        <f t="shared" si="15"/>
        <v>0</v>
      </c>
    </row>
    <row r="330" spans="2:11" ht="15" outlineLevel="2">
      <c r="B330" s="35"/>
      <c r="C330" s="27"/>
      <c r="D330" s="28">
        <v>4120</v>
      </c>
      <c r="E330" s="29" t="s">
        <v>69</v>
      </c>
      <c r="F330" s="30">
        <v>21296</v>
      </c>
      <c r="G330" s="30">
        <v>21296</v>
      </c>
      <c r="H330" s="31">
        <v>8453.93</v>
      </c>
      <c r="I330" s="32">
        <f t="shared" si="13"/>
        <v>0.3969726709241172</v>
      </c>
      <c r="K330" s="1">
        <f t="shared" si="15"/>
        <v>0</v>
      </c>
    </row>
    <row r="331" spans="2:11" ht="15" outlineLevel="2">
      <c r="B331" s="35"/>
      <c r="C331" s="27"/>
      <c r="D331" s="28">
        <v>4170</v>
      </c>
      <c r="E331" s="29" t="s">
        <v>32</v>
      </c>
      <c r="F331" s="30">
        <v>400</v>
      </c>
      <c r="G331" s="30">
        <v>2160</v>
      </c>
      <c r="H331" s="31">
        <v>2050</v>
      </c>
      <c r="I331" s="32">
        <f t="shared" si="13"/>
        <v>0.9490740740740741</v>
      </c>
      <c r="K331" s="1">
        <f t="shared" si="15"/>
        <v>0</v>
      </c>
    </row>
    <row r="332" spans="2:11" ht="15" outlineLevel="2">
      <c r="B332" s="35"/>
      <c r="C332" s="27"/>
      <c r="D332" s="28">
        <v>4210</v>
      </c>
      <c r="E332" s="29" t="s">
        <v>70</v>
      </c>
      <c r="F332" s="30">
        <v>7650</v>
      </c>
      <c r="G332" s="30">
        <v>9495</v>
      </c>
      <c r="H332" s="31">
        <v>1544.25</v>
      </c>
      <c r="I332" s="32">
        <f t="shared" si="13"/>
        <v>0.16263823064770933</v>
      </c>
      <c r="K332" s="1">
        <f t="shared" si="15"/>
        <v>0</v>
      </c>
    </row>
    <row r="333" spans="2:11" ht="15" outlineLevel="2">
      <c r="B333" s="35"/>
      <c r="C333" s="27"/>
      <c r="D333" s="28">
        <v>4240</v>
      </c>
      <c r="E333" s="29" t="s">
        <v>142</v>
      </c>
      <c r="F333" s="30">
        <v>200</v>
      </c>
      <c r="G333" s="30">
        <v>200</v>
      </c>
      <c r="H333" s="31">
        <v>0</v>
      </c>
      <c r="I333" s="32">
        <f aca="true" t="shared" si="16" ref="I333:I397">IF(G333&lt;&gt;0,H333/G333,"─")</f>
        <v>0</v>
      </c>
      <c r="K333" s="1">
        <f t="shared" si="15"/>
        <v>0</v>
      </c>
    </row>
    <row r="334" spans="2:11" ht="15" outlineLevel="2">
      <c r="B334" s="35"/>
      <c r="C334" s="27"/>
      <c r="D334" s="28">
        <v>4260</v>
      </c>
      <c r="E334" s="29" t="s">
        <v>33</v>
      </c>
      <c r="F334" s="30">
        <v>18700</v>
      </c>
      <c r="G334" s="30">
        <v>18700</v>
      </c>
      <c r="H334" s="31">
        <v>9634.47</v>
      </c>
      <c r="I334" s="32">
        <f t="shared" si="16"/>
        <v>0.5152122994652406</v>
      </c>
      <c r="K334" s="1">
        <f t="shared" si="15"/>
        <v>0</v>
      </c>
    </row>
    <row r="335" spans="2:11" ht="15" outlineLevel="2">
      <c r="B335" s="35"/>
      <c r="C335" s="27"/>
      <c r="D335" s="28">
        <v>4270</v>
      </c>
      <c r="E335" s="29" t="s">
        <v>34</v>
      </c>
      <c r="F335" s="30">
        <v>800</v>
      </c>
      <c r="G335" s="30">
        <v>800</v>
      </c>
      <c r="H335" s="31">
        <v>0</v>
      </c>
      <c r="I335" s="32">
        <f t="shared" si="16"/>
        <v>0</v>
      </c>
      <c r="K335" s="1">
        <f t="shared" si="15"/>
        <v>0</v>
      </c>
    </row>
    <row r="336" spans="2:11" ht="15" outlineLevel="2">
      <c r="B336" s="35"/>
      <c r="C336" s="27"/>
      <c r="D336" s="28">
        <v>4280</v>
      </c>
      <c r="E336" s="29" t="s">
        <v>71</v>
      </c>
      <c r="F336" s="30">
        <v>400</v>
      </c>
      <c r="G336" s="30">
        <v>400</v>
      </c>
      <c r="H336" s="31">
        <v>269</v>
      </c>
      <c r="I336" s="32">
        <f t="shared" si="16"/>
        <v>0.6725</v>
      </c>
      <c r="K336" s="1">
        <f t="shared" si="15"/>
        <v>0</v>
      </c>
    </row>
    <row r="337" spans="2:11" ht="15" outlineLevel="2">
      <c r="B337" s="35"/>
      <c r="C337" s="27"/>
      <c r="D337" s="28">
        <v>4300</v>
      </c>
      <c r="E337" s="29" t="s">
        <v>12</v>
      </c>
      <c r="F337" s="30">
        <v>5020</v>
      </c>
      <c r="G337" s="30">
        <v>5020</v>
      </c>
      <c r="H337" s="31">
        <v>3357.91</v>
      </c>
      <c r="I337" s="32">
        <f t="shared" si="16"/>
        <v>0.668906374501992</v>
      </c>
      <c r="K337" s="1">
        <f t="shared" si="15"/>
        <v>0</v>
      </c>
    </row>
    <row r="338" spans="2:11" ht="15" outlineLevel="2">
      <c r="B338" s="35"/>
      <c r="C338" s="27"/>
      <c r="D338" s="28">
        <v>4350</v>
      </c>
      <c r="E338" s="29" t="s">
        <v>92</v>
      </c>
      <c r="F338" s="30">
        <v>100</v>
      </c>
      <c r="G338" s="30">
        <v>100</v>
      </c>
      <c r="H338" s="31">
        <v>29.24</v>
      </c>
      <c r="I338" s="32">
        <f t="shared" si="16"/>
        <v>0.2924</v>
      </c>
      <c r="K338" s="1">
        <f t="shared" si="15"/>
        <v>0</v>
      </c>
    </row>
    <row r="339" spans="2:11" ht="45" outlineLevel="2">
      <c r="B339" s="35"/>
      <c r="C339" s="27"/>
      <c r="D339" s="28">
        <v>4370</v>
      </c>
      <c r="E339" s="29" t="s">
        <v>84</v>
      </c>
      <c r="F339" s="30">
        <v>500</v>
      </c>
      <c r="G339" s="30">
        <v>500</v>
      </c>
      <c r="H339" s="31">
        <v>135.75</v>
      </c>
      <c r="I339" s="32">
        <f t="shared" si="16"/>
        <v>0.2715</v>
      </c>
      <c r="K339" s="1">
        <f t="shared" si="15"/>
        <v>0</v>
      </c>
    </row>
    <row r="340" spans="2:11" ht="15" outlineLevel="2">
      <c r="B340" s="35"/>
      <c r="C340" s="27"/>
      <c r="D340" s="28">
        <v>4410</v>
      </c>
      <c r="E340" s="29" t="s">
        <v>73</v>
      </c>
      <c r="F340" s="30">
        <v>150</v>
      </c>
      <c r="G340" s="30">
        <v>150</v>
      </c>
      <c r="H340" s="31">
        <v>133.72</v>
      </c>
      <c r="I340" s="32">
        <f t="shared" si="16"/>
        <v>0.8914666666666666</v>
      </c>
      <c r="K340" s="1">
        <f t="shared" si="15"/>
        <v>0</v>
      </c>
    </row>
    <row r="341" spans="2:11" ht="15" outlineLevel="2">
      <c r="B341" s="35"/>
      <c r="C341" s="27"/>
      <c r="D341" s="28">
        <v>4440</v>
      </c>
      <c r="E341" s="29" t="s">
        <v>74</v>
      </c>
      <c r="F341" s="30">
        <v>55302</v>
      </c>
      <c r="G341" s="30">
        <v>55302</v>
      </c>
      <c r="H341" s="31">
        <v>41480</v>
      </c>
      <c r="I341" s="32">
        <f t="shared" si="16"/>
        <v>0.7500632888503128</v>
      </c>
      <c r="K341" s="1">
        <f t="shared" si="15"/>
        <v>0</v>
      </c>
    </row>
    <row r="342" spans="2:11" ht="30" outlineLevel="2">
      <c r="B342" s="35"/>
      <c r="C342" s="27"/>
      <c r="D342" s="28">
        <v>4700</v>
      </c>
      <c r="E342" s="29" t="s">
        <v>75</v>
      </c>
      <c r="F342" s="30">
        <v>300</v>
      </c>
      <c r="G342" s="30">
        <v>300</v>
      </c>
      <c r="H342" s="31">
        <v>300</v>
      </c>
      <c r="I342" s="32">
        <f t="shared" si="16"/>
        <v>1</v>
      </c>
      <c r="K342" s="1">
        <f t="shared" si="15"/>
        <v>0</v>
      </c>
    </row>
    <row r="343" spans="2:11" ht="15" outlineLevel="2">
      <c r="B343" s="35"/>
      <c r="C343" s="27"/>
      <c r="D343" s="28">
        <v>6050</v>
      </c>
      <c r="E343" s="29" t="s">
        <v>25</v>
      </c>
      <c r="F343" s="30">
        <v>72550</v>
      </c>
      <c r="G343" s="30">
        <v>72550</v>
      </c>
      <c r="H343" s="31">
        <v>0</v>
      </c>
      <c r="I343" s="32">
        <f t="shared" si="16"/>
        <v>0</v>
      </c>
      <c r="K343" s="1">
        <f t="shared" si="15"/>
        <v>0</v>
      </c>
    </row>
    <row r="344" spans="2:11" ht="30" outlineLevel="2">
      <c r="B344" s="35"/>
      <c r="C344" s="27"/>
      <c r="D344" s="28">
        <v>6060</v>
      </c>
      <c r="E344" s="29" t="s">
        <v>38</v>
      </c>
      <c r="F344" s="30">
        <v>0</v>
      </c>
      <c r="G344" s="30">
        <v>3500</v>
      </c>
      <c r="H344" s="31">
        <v>0</v>
      </c>
      <c r="I344" s="32">
        <f t="shared" si="16"/>
        <v>0</v>
      </c>
      <c r="K344" s="1">
        <f t="shared" si="15"/>
        <v>0</v>
      </c>
    </row>
    <row r="345" spans="2:11" ht="15" outlineLevel="1">
      <c r="B345" s="35"/>
      <c r="C345" s="21" t="s">
        <v>145</v>
      </c>
      <c r="D345" s="22"/>
      <c r="E345" s="23" t="s">
        <v>146</v>
      </c>
      <c r="F345" s="24">
        <f>SUM(F346:F357)</f>
        <v>808157</v>
      </c>
      <c r="G345" s="24">
        <f>SUM(G346:G357)</f>
        <v>834170</v>
      </c>
      <c r="H345" s="25">
        <f>SUM(H346:H357)</f>
        <v>482820.76000000007</v>
      </c>
      <c r="I345" s="26">
        <f t="shared" si="16"/>
        <v>0.5788037929918363</v>
      </c>
      <c r="K345" s="1">
        <f t="shared" si="15"/>
        <v>0</v>
      </c>
    </row>
    <row r="346" spans="2:11" ht="15" outlineLevel="2">
      <c r="B346" s="35"/>
      <c r="C346" s="27"/>
      <c r="D346" s="28">
        <v>3020</v>
      </c>
      <c r="E346" s="29" t="s">
        <v>64</v>
      </c>
      <c r="F346" s="30">
        <v>400</v>
      </c>
      <c r="G346" s="30">
        <v>400</v>
      </c>
      <c r="H346" s="31">
        <v>0</v>
      </c>
      <c r="I346" s="32">
        <f t="shared" si="16"/>
        <v>0</v>
      </c>
      <c r="K346" s="1">
        <f t="shared" si="15"/>
        <v>0</v>
      </c>
    </row>
    <row r="347" spans="2:11" ht="15" outlineLevel="2">
      <c r="B347" s="35"/>
      <c r="C347" s="27"/>
      <c r="D347" s="28">
        <v>4010</v>
      </c>
      <c r="E347" s="29" t="s">
        <v>65</v>
      </c>
      <c r="F347" s="30">
        <v>529421</v>
      </c>
      <c r="G347" s="30">
        <v>537371</v>
      </c>
      <c r="H347" s="31">
        <v>319883.84</v>
      </c>
      <c r="I347" s="32">
        <f t="shared" si="16"/>
        <v>0.595275591723409</v>
      </c>
      <c r="K347" s="1">
        <f t="shared" si="15"/>
        <v>0</v>
      </c>
    </row>
    <row r="348" spans="2:11" ht="15" outlineLevel="2">
      <c r="B348" s="35"/>
      <c r="C348" s="27"/>
      <c r="D348" s="28">
        <v>4040</v>
      </c>
      <c r="E348" s="29" t="s">
        <v>67</v>
      </c>
      <c r="F348" s="30">
        <v>47003</v>
      </c>
      <c r="G348" s="30">
        <v>45066</v>
      </c>
      <c r="H348" s="31">
        <v>44623.33</v>
      </c>
      <c r="I348" s="32">
        <f t="shared" si="16"/>
        <v>0.9901772955221232</v>
      </c>
      <c r="K348" s="1">
        <f t="shared" si="15"/>
        <v>0</v>
      </c>
    </row>
    <row r="349" spans="2:11" ht="15" outlineLevel="2">
      <c r="B349" s="35"/>
      <c r="C349" s="27"/>
      <c r="D349" s="28">
        <v>4110</v>
      </c>
      <c r="E349" s="29" t="s">
        <v>68</v>
      </c>
      <c r="F349" s="30">
        <v>106299</v>
      </c>
      <c r="G349" s="30">
        <v>106299</v>
      </c>
      <c r="H349" s="31">
        <v>55826.4</v>
      </c>
      <c r="I349" s="32">
        <f t="shared" si="16"/>
        <v>0.5251827392543674</v>
      </c>
      <c r="K349" s="1">
        <f t="shared" si="15"/>
        <v>0</v>
      </c>
    </row>
    <row r="350" spans="2:11" ht="15" outlineLevel="2">
      <c r="B350" s="35"/>
      <c r="C350" s="27"/>
      <c r="D350" s="28">
        <v>4120</v>
      </c>
      <c r="E350" s="29" t="s">
        <v>69</v>
      </c>
      <c r="F350" s="30">
        <v>14359</v>
      </c>
      <c r="G350" s="30">
        <v>14359</v>
      </c>
      <c r="H350" s="31">
        <v>7911.88</v>
      </c>
      <c r="I350" s="32">
        <f t="shared" si="16"/>
        <v>0.5510049446340275</v>
      </c>
      <c r="K350" s="1">
        <f t="shared" si="15"/>
        <v>0</v>
      </c>
    </row>
    <row r="351" spans="2:11" ht="15" outlineLevel="2">
      <c r="B351" s="35"/>
      <c r="C351" s="27"/>
      <c r="D351" s="28">
        <v>4210</v>
      </c>
      <c r="E351" s="29" t="s">
        <v>70</v>
      </c>
      <c r="F351" s="30">
        <v>10850</v>
      </c>
      <c r="G351" s="30">
        <v>23850</v>
      </c>
      <c r="H351" s="31">
        <v>925.16</v>
      </c>
      <c r="I351" s="32">
        <f t="shared" si="16"/>
        <v>0.03879077568134172</v>
      </c>
      <c r="K351" s="1">
        <f t="shared" si="15"/>
        <v>0</v>
      </c>
    </row>
    <row r="352" spans="2:11" ht="15" outlineLevel="2">
      <c r="B352" s="35"/>
      <c r="C352" s="27"/>
      <c r="D352" s="28">
        <v>4240</v>
      </c>
      <c r="E352" s="29" t="s">
        <v>142</v>
      </c>
      <c r="F352" s="30">
        <v>8200</v>
      </c>
      <c r="G352" s="30">
        <v>15200</v>
      </c>
      <c r="H352" s="31">
        <v>997.93</v>
      </c>
      <c r="I352" s="32">
        <f t="shared" si="16"/>
        <v>0.0656532894736842</v>
      </c>
      <c r="K352" s="1">
        <f t="shared" si="15"/>
        <v>0</v>
      </c>
    </row>
    <row r="353" spans="2:11" ht="15" outlineLevel="2">
      <c r="B353" s="35"/>
      <c r="C353" s="27"/>
      <c r="D353" s="28">
        <v>4260</v>
      </c>
      <c r="E353" s="29" t="s">
        <v>33</v>
      </c>
      <c r="F353" s="30">
        <v>37226</v>
      </c>
      <c r="G353" s="30">
        <v>37226</v>
      </c>
      <c r="H353" s="31">
        <v>16288.84</v>
      </c>
      <c r="I353" s="32">
        <f t="shared" si="16"/>
        <v>0.43756621716004945</v>
      </c>
      <c r="K353" s="1">
        <f t="shared" si="15"/>
        <v>0</v>
      </c>
    </row>
    <row r="354" spans="2:11" ht="15" outlineLevel="2">
      <c r="B354" s="35"/>
      <c r="C354" s="27"/>
      <c r="D354" s="28">
        <v>4270</v>
      </c>
      <c r="E354" s="29" t="s">
        <v>34</v>
      </c>
      <c r="F354" s="30">
        <v>200</v>
      </c>
      <c r="G354" s="30">
        <v>200</v>
      </c>
      <c r="H354" s="31">
        <v>0</v>
      </c>
      <c r="I354" s="32">
        <f t="shared" si="16"/>
        <v>0</v>
      </c>
      <c r="K354" s="1">
        <f t="shared" si="15"/>
        <v>0</v>
      </c>
    </row>
    <row r="355" spans="2:11" ht="15" outlineLevel="2">
      <c r="B355" s="35"/>
      <c r="C355" s="27"/>
      <c r="D355" s="28">
        <v>4280</v>
      </c>
      <c r="E355" s="29" t="s">
        <v>71</v>
      </c>
      <c r="F355" s="30">
        <v>1410</v>
      </c>
      <c r="G355" s="30">
        <v>1410</v>
      </c>
      <c r="H355" s="31">
        <v>215</v>
      </c>
      <c r="I355" s="32">
        <f t="shared" si="16"/>
        <v>0.1524822695035461</v>
      </c>
      <c r="K355" s="1">
        <f t="shared" si="15"/>
        <v>0</v>
      </c>
    </row>
    <row r="356" spans="2:11" ht="15" outlineLevel="2">
      <c r="B356" s="35"/>
      <c r="C356" s="27"/>
      <c r="D356" s="28">
        <v>4300</v>
      </c>
      <c r="E356" s="29" t="s">
        <v>12</v>
      </c>
      <c r="F356" s="30">
        <v>7618</v>
      </c>
      <c r="G356" s="30">
        <v>7618</v>
      </c>
      <c r="H356" s="31">
        <v>1770.13</v>
      </c>
      <c r="I356" s="32">
        <f t="shared" si="16"/>
        <v>0.2323615122079286</v>
      </c>
      <c r="K356" s="1">
        <f t="shared" si="15"/>
        <v>0</v>
      </c>
    </row>
    <row r="357" spans="2:11" ht="15" outlineLevel="2">
      <c r="B357" s="35"/>
      <c r="C357" s="27"/>
      <c r="D357" s="28">
        <v>4440</v>
      </c>
      <c r="E357" s="29" t="s">
        <v>74</v>
      </c>
      <c r="F357" s="30">
        <v>45171</v>
      </c>
      <c r="G357" s="30">
        <v>45171</v>
      </c>
      <c r="H357" s="31">
        <v>34378.25</v>
      </c>
      <c r="I357" s="32">
        <f t="shared" si="16"/>
        <v>0.7610690487259525</v>
      </c>
      <c r="K357" s="1">
        <f t="shared" si="15"/>
        <v>0</v>
      </c>
    </row>
    <row r="358" spans="2:11" ht="15" outlineLevel="1">
      <c r="B358" s="35"/>
      <c r="C358" s="21" t="s">
        <v>147</v>
      </c>
      <c r="D358" s="22"/>
      <c r="E358" s="23" t="s">
        <v>148</v>
      </c>
      <c r="F358" s="24">
        <f>SUM(F359:F380)</f>
        <v>16910784</v>
      </c>
      <c r="G358" s="24">
        <f>SUM(G359:G380)</f>
        <v>16578604</v>
      </c>
      <c r="H358" s="25">
        <f>SUM(H359:H380)</f>
        <v>9219813.89</v>
      </c>
      <c r="I358" s="26">
        <f t="shared" si="16"/>
        <v>0.5561272764582591</v>
      </c>
      <c r="K358" s="1">
        <f t="shared" si="15"/>
        <v>0</v>
      </c>
    </row>
    <row r="359" spans="2:11" ht="30" outlineLevel="2">
      <c r="B359" s="35"/>
      <c r="C359" s="27"/>
      <c r="D359" s="28">
        <v>2540</v>
      </c>
      <c r="E359" s="29" t="s">
        <v>149</v>
      </c>
      <c r="F359" s="30">
        <v>3864430</v>
      </c>
      <c r="G359" s="30">
        <v>3864430</v>
      </c>
      <c r="H359" s="31">
        <v>2178061</v>
      </c>
      <c r="I359" s="32">
        <f t="shared" si="16"/>
        <v>0.5636176615956299</v>
      </c>
      <c r="K359" s="1">
        <f t="shared" si="15"/>
        <v>0</v>
      </c>
    </row>
    <row r="360" spans="2:11" ht="15" outlineLevel="2">
      <c r="B360" s="35"/>
      <c r="C360" s="27"/>
      <c r="D360" s="28">
        <v>3020</v>
      </c>
      <c r="E360" s="29" t="s">
        <v>64</v>
      </c>
      <c r="F360" s="30">
        <v>17720</v>
      </c>
      <c r="G360" s="30">
        <v>17720</v>
      </c>
      <c r="H360" s="31">
        <v>6031.58</v>
      </c>
      <c r="I360" s="32">
        <f t="shared" si="16"/>
        <v>0.340382618510158</v>
      </c>
      <c r="K360" s="1">
        <f aca="true" t="shared" si="17" ref="K360:K397">IF(AND(D360&gt;5999,D360&lt;7000),H360,0)</f>
        <v>0</v>
      </c>
    </row>
    <row r="361" spans="2:11" ht="15" outlineLevel="2">
      <c r="B361" s="35"/>
      <c r="C361" s="27"/>
      <c r="D361" s="28">
        <v>4010</v>
      </c>
      <c r="E361" s="29" t="s">
        <v>65</v>
      </c>
      <c r="F361" s="30">
        <v>7448911</v>
      </c>
      <c r="G361" s="30">
        <v>7473967</v>
      </c>
      <c r="H361" s="31">
        <v>4146868.1</v>
      </c>
      <c r="I361" s="32">
        <f t="shared" si="16"/>
        <v>0.5548416389850263</v>
      </c>
      <c r="K361" s="1">
        <f t="shared" si="17"/>
        <v>0</v>
      </c>
    </row>
    <row r="362" spans="2:11" ht="15" outlineLevel="2">
      <c r="B362" s="35"/>
      <c r="C362" s="27"/>
      <c r="D362" s="28">
        <v>4040</v>
      </c>
      <c r="E362" s="29" t="s">
        <v>67</v>
      </c>
      <c r="F362" s="30">
        <v>675710</v>
      </c>
      <c r="G362" s="30">
        <v>660279</v>
      </c>
      <c r="H362" s="31">
        <v>655135.94</v>
      </c>
      <c r="I362" s="32">
        <f t="shared" si="16"/>
        <v>0.9922107775652412</v>
      </c>
      <c r="K362" s="1">
        <f t="shared" si="17"/>
        <v>0</v>
      </c>
    </row>
    <row r="363" spans="2:11" ht="15" outlineLevel="2">
      <c r="B363" s="35"/>
      <c r="C363" s="27"/>
      <c r="D363" s="28">
        <v>4110</v>
      </c>
      <c r="E363" s="29" t="s">
        <v>68</v>
      </c>
      <c r="F363" s="30">
        <v>1454116</v>
      </c>
      <c r="G363" s="30">
        <v>1455820</v>
      </c>
      <c r="H363" s="31">
        <v>733041.21</v>
      </c>
      <c r="I363" s="32">
        <f t="shared" si="16"/>
        <v>0.5035246184281024</v>
      </c>
      <c r="K363" s="1">
        <f t="shared" si="17"/>
        <v>0</v>
      </c>
    </row>
    <row r="364" spans="2:11" ht="15" outlineLevel="2">
      <c r="B364" s="35"/>
      <c r="C364" s="27"/>
      <c r="D364" s="28">
        <v>4120</v>
      </c>
      <c r="E364" s="29" t="s">
        <v>69</v>
      </c>
      <c r="F364" s="30">
        <v>202139</v>
      </c>
      <c r="G364" s="30">
        <v>202139</v>
      </c>
      <c r="H364" s="31">
        <v>78842.08</v>
      </c>
      <c r="I364" s="32">
        <f t="shared" si="16"/>
        <v>0.3900389336050935</v>
      </c>
      <c r="K364" s="1">
        <f t="shared" si="17"/>
        <v>0</v>
      </c>
    </row>
    <row r="365" spans="2:11" ht="15" outlineLevel="2">
      <c r="B365" s="35"/>
      <c r="C365" s="27"/>
      <c r="D365" s="28">
        <v>4170</v>
      </c>
      <c r="E365" s="29" t="s">
        <v>32</v>
      </c>
      <c r="F365" s="30">
        <v>32760</v>
      </c>
      <c r="G365" s="30">
        <v>32760</v>
      </c>
      <c r="H365" s="31">
        <v>15840.4</v>
      </c>
      <c r="I365" s="32">
        <f t="shared" si="16"/>
        <v>0.48352869352869354</v>
      </c>
      <c r="K365" s="1">
        <f t="shared" si="17"/>
        <v>0</v>
      </c>
    </row>
    <row r="366" spans="2:11" ht="15" outlineLevel="2">
      <c r="B366" s="35"/>
      <c r="C366" s="27"/>
      <c r="D366" s="28">
        <v>4210</v>
      </c>
      <c r="E366" s="29" t="s">
        <v>70</v>
      </c>
      <c r="F366" s="30">
        <v>198970</v>
      </c>
      <c r="G366" s="30">
        <v>198970</v>
      </c>
      <c r="H366" s="31">
        <v>74491.51</v>
      </c>
      <c r="I366" s="32">
        <f t="shared" si="16"/>
        <v>0.3743856360255315</v>
      </c>
      <c r="K366" s="1">
        <f t="shared" si="17"/>
        <v>0</v>
      </c>
    </row>
    <row r="367" spans="2:11" ht="15" outlineLevel="2">
      <c r="B367" s="35"/>
      <c r="C367" s="27"/>
      <c r="D367" s="28">
        <v>4220</v>
      </c>
      <c r="E367" s="29" t="s">
        <v>121</v>
      </c>
      <c r="F367" s="30">
        <v>911973</v>
      </c>
      <c r="G367" s="30">
        <v>911973</v>
      </c>
      <c r="H367" s="31">
        <v>532726.03</v>
      </c>
      <c r="I367" s="32">
        <f t="shared" si="16"/>
        <v>0.5841467126768007</v>
      </c>
      <c r="K367" s="1">
        <f t="shared" si="17"/>
        <v>0</v>
      </c>
    </row>
    <row r="368" spans="2:11" ht="15" outlineLevel="2">
      <c r="B368" s="35"/>
      <c r="C368" s="27"/>
      <c r="D368" s="28">
        <v>4240</v>
      </c>
      <c r="E368" s="29" t="s">
        <v>142</v>
      </c>
      <c r="F368" s="30">
        <v>14627</v>
      </c>
      <c r="G368" s="30">
        <v>14627</v>
      </c>
      <c r="H368" s="31">
        <v>5374.58</v>
      </c>
      <c r="I368" s="32">
        <f t="shared" si="16"/>
        <v>0.36744240103917414</v>
      </c>
      <c r="K368" s="1">
        <f t="shared" si="17"/>
        <v>0</v>
      </c>
    </row>
    <row r="369" spans="2:11" ht="15" outlineLevel="2">
      <c r="B369" s="35"/>
      <c r="C369" s="27"/>
      <c r="D369" s="28">
        <v>4260</v>
      </c>
      <c r="E369" s="29" t="s">
        <v>33</v>
      </c>
      <c r="F369" s="30">
        <v>530579</v>
      </c>
      <c r="G369" s="30">
        <v>530579</v>
      </c>
      <c r="H369" s="31">
        <v>268671</v>
      </c>
      <c r="I369" s="32">
        <f t="shared" si="16"/>
        <v>0.5063732262302126</v>
      </c>
      <c r="K369" s="1">
        <f t="shared" si="17"/>
        <v>0</v>
      </c>
    </row>
    <row r="370" spans="2:11" ht="15" outlineLevel="2">
      <c r="B370" s="35"/>
      <c r="C370" s="27"/>
      <c r="D370" s="28">
        <v>4270</v>
      </c>
      <c r="E370" s="29" t="s">
        <v>34</v>
      </c>
      <c r="F370" s="30">
        <v>84362</v>
      </c>
      <c r="G370" s="30">
        <v>88103</v>
      </c>
      <c r="H370" s="31">
        <v>14247.66</v>
      </c>
      <c r="I370" s="32">
        <f t="shared" si="16"/>
        <v>0.16171594610853204</v>
      </c>
      <c r="K370" s="1">
        <f t="shared" si="17"/>
        <v>0</v>
      </c>
    </row>
    <row r="371" spans="2:11" ht="15" outlineLevel="2">
      <c r="B371" s="35"/>
      <c r="C371" s="27"/>
      <c r="D371" s="28">
        <v>4280</v>
      </c>
      <c r="E371" s="29" t="s">
        <v>71</v>
      </c>
      <c r="F371" s="30">
        <v>15872</v>
      </c>
      <c r="G371" s="30">
        <v>15872</v>
      </c>
      <c r="H371" s="31">
        <v>3872</v>
      </c>
      <c r="I371" s="32">
        <f t="shared" si="16"/>
        <v>0.2439516129032258</v>
      </c>
      <c r="K371" s="1">
        <f t="shared" si="17"/>
        <v>0</v>
      </c>
    </row>
    <row r="372" spans="2:11" ht="15" outlineLevel="2">
      <c r="B372" s="35"/>
      <c r="C372" s="27"/>
      <c r="D372" s="28">
        <v>4300</v>
      </c>
      <c r="E372" s="29" t="s">
        <v>12</v>
      </c>
      <c r="F372" s="30">
        <v>146647</v>
      </c>
      <c r="G372" s="30">
        <v>146647</v>
      </c>
      <c r="H372" s="31">
        <v>62381.57</v>
      </c>
      <c r="I372" s="32">
        <f t="shared" si="16"/>
        <v>0.4253859267492687</v>
      </c>
      <c r="K372" s="1">
        <f t="shared" si="17"/>
        <v>0</v>
      </c>
    </row>
    <row r="373" spans="2:11" ht="15" outlineLevel="2">
      <c r="B373" s="35"/>
      <c r="C373" s="27"/>
      <c r="D373" s="28">
        <v>4350</v>
      </c>
      <c r="E373" s="29" t="s">
        <v>92</v>
      </c>
      <c r="F373" s="30">
        <v>7909</v>
      </c>
      <c r="G373" s="30">
        <v>7909</v>
      </c>
      <c r="H373" s="31">
        <v>3270.51</v>
      </c>
      <c r="I373" s="32">
        <f t="shared" si="16"/>
        <v>0.41351751169553674</v>
      </c>
      <c r="K373" s="1">
        <f t="shared" si="17"/>
        <v>0</v>
      </c>
    </row>
    <row r="374" spans="2:11" ht="45" outlineLevel="2">
      <c r="B374" s="35"/>
      <c r="C374" s="27"/>
      <c r="D374" s="28">
        <v>4370</v>
      </c>
      <c r="E374" s="29" t="s">
        <v>84</v>
      </c>
      <c r="F374" s="30">
        <v>17250</v>
      </c>
      <c r="G374" s="30">
        <v>17250</v>
      </c>
      <c r="H374" s="31">
        <v>6552.81</v>
      </c>
      <c r="I374" s="32">
        <f t="shared" si="16"/>
        <v>0.3798730434782609</v>
      </c>
      <c r="K374" s="1">
        <f t="shared" si="17"/>
        <v>0</v>
      </c>
    </row>
    <row r="375" spans="2:11" ht="30" outlineLevel="2">
      <c r="B375" s="35"/>
      <c r="C375" s="27"/>
      <c r="D375" s="28">
        <v>4390</v>
      </c>
      <c r="E375" s="29" t="s">
        <v>35</v>
      </c>
      <c r="F375" s="30">
        <v>3450</v>
      </c>
      <c r="G375" s="30">
        <v>3450</v>
      </c>
      <c r="H375" s="31">
        <v>0</v>
      </c>
      <c r="I375" s="32">
        <f t="shared" si="16"/>
        <v>0</v>
      </c>
      <c r="K375" s="1">
        <f t="shared" si="17"/>
        <v>0</v>
      </c>
    </row>
    <row r="376" spans="2:11" ht="15" outlineLevel="2">
      <c r="B376" s="35"/>
      <c r="C376" s="27"/>
      <c r="D376" s="28">
        <v>4410</v>
      </c>
      <c r="E376" s="29" t="s">
        <v>73</v>
      </c>
      <c r="F376" s="30">
        <v>3435</v>
      </c>
      <c r="G376" s="30">
        <v>4330</v>
      </c>
      <c r="H376" s="31">
        <v>1092.57</v>
      </c>
      <c r="I376" s="32">
        <f t="shared" si="16"/>
        <v>0.2523256351039261</v>
      </c>
      <c r="K376" s="1">
        <f t="shared" si="17"/>
        <v>0</v>
      </c>
    </row>
    <row r="377" spans="2:11" ht="15" outlineLevel="2">
      <c r="B377" s="35"/>
      <c r="C377" s="27"/>
      <c r="D377" s="28">
        <v>4420</v>
      </c>
      <c r="E377" s="29"/>
      <c r="F377" s="30"/>
      <c r="G377" s="30">
        <v>605</v>
      </c>
      <c r="H377" s="31">
        <v>441.84</v>
      </c>
      <c r="I377" s="32">
        <f t="shared" si="16"/>
        <v>0.7303140495867768</v>
      </c>
      <c r="K377" s="1">
        <f t="shared" si="17"/>
        <v>0</v>
      </c>
    </row>
    <row r="378" spans="2:11" ht="15" outlineLevel="2">
      <c r="B378" s="35"/>
      <c r="C378" s="27"/>
      <c r="D378" s="28">
        <v>4440</v>
      </c>
      <c r="E378" s="29" t="s">
        <v>74</v>
      </c>
      <c r="F378" s="30">
        <v>549534</v>
      </c>
      <c r="G378" s="30">
        <v>549534</v>
      </c>
      <c r="H378" s="31">
        <v>412151.5</v>
      </c>
      <c r="I378" s="32">
        <f t="shared" si="16"/>
        <v>0.7500018197236203</v>
      </c>
      <c r="K378" s="1">
        <f t="shared" si="17"/>
        <v>0</v>
      </c>
    </row>
    <row r="379" spans="2:11" ht="30" outlineLevel="2">
      <c r="B379" s="35"/>
      <c r="C379" s="27"/>
      <c r="D379" s="28">
        <v>4700</v>
      </c>
      <c r="E379" s="29" t="s">
        <v>75</v>
      </c>
      <c r="F379" s="30">
        <v>12390</v>
      </c>
      <c r="G379" s="30">
        <v>12390</v>
      </c>
      <c r="H379" s="31">
        <v>4730</v>
      </c>
      <c r="I379" s="32">
        <f t="shared" si="16"/>
        <v>0.3817594834543987</v>
      </c>
      <c r="K379" s="1">
        <f t="shared" si="17"/>
        <v>0</v>
      </c>
    </row>
    <row r="380" spans="2:11" ht="15" outlineLevel="2">
      <c r="B380" s="35"/>
      <c r="C380" s="27"/>
      <c r="D380" s="28">
        <v>6050</v>
      </c>
      <c r="E380" s="54" t="s">
        <v>25</v>
      </c>
      <c r="F380" s="30">
        <v>718000</v>
      </c>
      <c r="G380" s="30">
        <v>369250</v>
      </c>
      <c r="H380" s="31">
        <v>15990</v>
      </c>
      <c r="I380" s="34">
        <f t="shared" si="16"/>
        <v>0.04330399458361544</v>
      </c>
      <c r="K380" s="1">
        <f t="shared" si="17"/>
        <v>15990</v>
      </c>
    </row>
    <row r="381" spans="2:11" ht="15" outlineLevel="1">
      <c r="B381" s="35"/>
      <c r="C381" s="21" t="s">
        <v>151</v>
      </c>
      <c r="D381" s="22"/>
      <c r="E381" s="23" t="s">
        <v>152</v>
      </c>
      <c r="F381" s="24">
        <f>SUM(F382:F402)</f>
        <v>14387661</v>
      </c>
      <c r="G381" s="24">
        <f>SUM(G382:G402)</f>
        <v>14443288</v>
      </c>
      <c r="H381" s="25">
        <f>SUM(H382:H402)</f>
        <v>7859366.999999997</v>
      </c>
      <c r="I381" s="26">
        <f t="shared" si="16"/>
        <v>0.5441535888504057</v>
      </c>
      <c r="K381" s="1">
        <f t="shared" si="17"/>
        <v>0</v>
      </c>
    </row>
    <row r="382" spans="2:11" ht="30" outlineLevel="2">
      <c r="B382" s="35"/>
      <c r="C382" s="27"/>
      <c r="D382" s="28">
        <v>2540</v>
      </c>
      <c r="E382" s="29" t="s">
        <v>149</v>
      </c>
      <c r="F382" s="30">
        <v>323820</v>
      </c>
      <c r="G382" s="30">
        <v>323820</v>
      </c>
      <c r="H382" s="31">
        <v>172665</v>
      </c>
      <c r="I382" s="32">
        <f t="shared" si="16"/>
        <v>0.533212896053363</v>
      </c>
      <c r="K382" s="1">
        <f t="shared" si="17"/>
        <v>0</v>
      </c>
    </row>
    <row r="383" spans="2:11" ht="60" outlineLevel="2">
      <c r="B383" s="35"/>
      <c r="C383" s="27"/>
      <c r="D383" s="28">
        <v>2590</v>
      </c>
      <c r="E383" s="29" t="s">
        <v>153</v>
      </c>
      <c r="F383" s="30">
        <v>1640250</v>
      </c>
      <c r="G383" s="30">
        <v>1640250</v>
      </c>
      <c r="H383" s="31">
        <v>724444</v>
      </c>
      <c r="I383" s="32">
        <f t="shared" si="16"/>
        <v>0.4416668190824569</v>
      </c>
      <c r="K383" s="1">
        <f t="shared" si="17"/>
        <v>0</v>
      </c>
    </row>
    <row r="384" spans="2:11" ht="15" outlineLevel="2">
      <c r="B384" s="35"/>
      <c r="C384" s="27"/>
      <c r="D384" s="28">
        <v>3020</v>
      </c>
      <c r="E384" s="29" t="s">
        <v>64</v>
      </c>
      <c r="F384" s="30">
        <v>12550</v>
      </c>
      <c r="G384" s="30">
        <v>12550</v>
      </c>
      <c r="H384" s="31">
        <v>5310.96</v>
      </c>
      <c r="I384" s="32">
        <f t="shared" si="16"/>
        <v>0.42318406374501993</v>
      </c>
      <c r="K384" s="1">
        <f t="shared" si="17"/>
        <v>0</v>
      </c>
    </row>
    <row r="385" spans="2:11" ht="15" outlineLevel="2">
      <c r="B385" s="35"/>
      <c r="C385" s="27"/>
      <c r="D385" s="28">
        <v>4010</v>
      </c>
      <c r="E385" s="29" t="s">
        <v>65</v>
      </c>
      <c r="F385" s="30">
        <v>8470585</v>
      </c>
      <c r="G385" s="30">
        <v>8498656</v>
      </c>
      <c r="H385" s="31">
        <v>4424260.02</v>
      </c>
      <c r="I385" s="32">
        <f t="shared" si="16"/>
        <v>0.5205834922604232</v>
      </c>
      <c r="K385" s="1">
        <f t="shared" si="17"/>
        <v>0</v>
      </c>
    </row>
    <row r="386" spans="2:11" ht="15" outlineLevel="2">
      <c r="B386" s="35"/>
      <c r="C386" s="27"/>
      <c r="D386" s="28">
        <v>4040</v>
      </c>
      <c r="E386" s="29" t="s">
        <v>67</v>
      </c>
      <c r="F386" s="30">
        <v>731101</v>
      </c>
      <c r="G386" s="30">
        <v>711411</v>
      </c>
      <c r="H386" s="31">
        <v>704477.05</v>
      </c>
      <c r="I386" s="32">
        <f t="shared" si="16"/>
        <v>0.9902532432025932</v>
      </c>
      <c r="K386" s="1">
        <f t="shared" si="17"/>
        <v>0</v>
      </c>
    </row>
    <row r="387" spans="2:11" ht="15" outlineLevel="2">
      <c r="B387" s="35"/>
      <c r="C387" s="27"/>
      <c r="D387" s="28">
        <v>4110</v>
      </c>
      <c r="E387" s="29" t="s">
        <v>68</v>
      </c>
      <c r="F387" s="30">
        <v>1508836</v>
      </c>
      <c r="G387" s="30">
        <v>1512742</v>
      </c>
      <c r="H387" s="31">
        <v>813566.84</v>
      </c>
      <c r="I387" s="32">
        <f t="shared" si="16"/>
        <v>0.5378093819038541</v>
      </c>
      <c r="K387" s="1">
        <f t="shared" si="17"/>
        <v>0</v>
      </c>
    </row>
    <row r="388" spans="2:11" ht="15" outlineLevel="2">
      <c r="B388" s="35"/>
      <c r="C388" s="27"/>
      <c r="D388" s="28">
        <v>4120</v>
      </c>
      <c r="E388" s="29" t="s">
        <v>69</v>
      </c>
      <c r="F388" s="30">
        <v>198742</v>
      </c>
      <c r="G388" s="30">
        <v>198742</v>
      </c>
      <c r="H388" s="31">
        <v>93203.06</v>
      </c>
      <c r="I388" s="32">
        <f t="shared" si="16"/>
        <v>0.4689650904187338</v>
      </c>
      <c r="K388" s="1">
        <f t="shared" si="17"/>
        <v>0</v>
      </c>
    </row>
    <row r="389" spans="2:11" ht="15" outlineLevel="2">
      <c r="B389" s="35"/>
      <c r="C389" s="27"/>
      <c r="D389" s="28">
        <v>4170</v>
      </c>
      <c r="E389" s="29" t="s">
        <v>32</v>
      </c>
      <c r="F389" s="30">
        <v>4800</v>
      </c>
      <c r="G389" s="30">
        <v>4800</v>
      </c>
      <c r="H389" s="31">
        <v>1783</v>
      </c>
      <c r="I389" s="32">
        <f t="shared" si="16"/>
        <v>0.37145833333333333</v>
      </c>
      <c r="K389" s="1">
        <f t="shared" si="17"/>
        <v>0</v>
      </c>
    </row>
    <row r="390" spans="2:11" ht="15" outlineLevel="2">
      <c r="B390" s="35"/>
      <c r="C390" s="27"/>
      <c r="D390" s="28">
        <v>4210</v>
      </c>
      <c r="E390" s="29" t="s">
        <v>70</v>
      </c>
      <c r="F390" s="30">
        <v>180635</v>
      </c>
      <c r="G390" s="30">
        <v>180635</v>
      </c>
      <c r="H390" s="31">
        <v>99512.33</v>
      </c>
      <c r="I390" s="32">
        <f t="shared" si="16"/>
        <v>0.5509028150690619</v>
      </c>
      <c r="K390" s="1">
        <f t="shared" si="17"/>
        <v>0</v>
      </c>
    </row>
    <row r="391" spans="2:11" ht="15" outlineLevel="2">
      <c r="B391" s="35"/>
      <c r="C391" s="27"/>
      <c r="D391" s="28">
        <v>4240</v>
      </c>
      <c r="E391" s="29" t="s">
        <v>142</v>
      </c>
      <c r="F391" s="30">
        <v>24525</v>
      </c>
      <c r="G391" s="30">
        <v>24525</v>
      </c>
      <c r="H391" s="31">
        <v>7255.81</v>
      </c>
      <c r="I391" s="32">
        <f t="shared" si="16"/>
        <v>0.29585361875637106</v>
      </c>
      <c r="K391" s="1">
        <f t="shared" si="17"/>
        <v>0</v>
      </c>
    </row>
    <row r="392" spans="2:11" ht="15" outlineLevel="2">
      <c r="B392" s="35"/>
      <c r="C392" s="27"/>
      <c r="D392" s="28">
        <v>4260</v>
      </c>
      <c r="E392" s="29" t="s">
        <v>33</v>
      </c>
      <c r="F392" s="30">
        <v>578192</v>
      </c>
      <c r="G392" s="30">
        <v>592532</v>
      </c>
      <c r="H392" s="31">
        <v>349924.12</v>
      </c>
      <c r="I392" s="32">
        <f t="shared" si="16"/>
        <v>0.590557336987707</v>
      </c>
      <c r="K392" s="1">
        <f t="shared" si="17"/>
        <v>0</v>
      </c>
    </row>
    <row r="393" spans="2:11" ht="15" outlineLevel="2">
      <c r="B393" s="35"/>
      <c r="C393" s="27"/>
      <c r="D393" s="28">
        <v>4270</v>
      </c>
      <c r="E393" s="29" t="s">
        <v>34</v>
      </c>
      <c r="F393" s="30">
        <v>56250</v>
      </c>
      <c r="G393" s="30">
        <v>82750</v>
      </c>
      <c r="H393" s="31">
        <v>3507.43</v>
      </c>
      <c r="I393" s="32">
        <f t="shared" si="16"/>
        <v>0.04238586102719033</v>
      </c>
      <c r="K393" s="1">
        <f t="shared" si="17"/>
        <v>0</v>
      </c>
    </row>
    <row r="394" spans="2:11" ht="15" outlineLevel="2">
      <c r="B394" s="35"/>
      <c r="C394" s="27"/>
      <c r="D394" s="28">
        <v>4280</v>
      </c>
      <c r="E394" s="29" t="s">
        <v>71</v>
      </c>
      <c r="F394" s="30">
        <v>10474</v>
      </c>
      <c r="G394" s="30">
        <v>10474</v>
      </c>
      <c r="H394" s="31">
        <v>3761</v>
      </c>
      <c r="I394" s="32">
        <f t="shared" si="16"/>
        <v>0.35907962573992747</v>
      </c>
      <c r="K394" s="1">
        <f t="shared" si="17"/>
        <v>0</v>
      </c>
    </row>
    <row r="395" spans="2:11" ht="15" outlineLevel="2">
      <c r="B395" s="35"/>
      <c r="C395" s="27"/>
      <c r="D395" s="28">
        <v>4300</v>
      </c>
      <c r="E395" s="29" t="s">
        <v>12</v>
      </c>
      <c r="F395" s="30">
        <v>84371</v>
      </c>
      <c r="G395" s="30">
        <v>86871</v>
      </c>
      <c r="H395" s="31">
        <v>42525.09</v>
      </c>
      <c r="I395" s="32">
        <f t="shared" si="16"/>
        <v>0.4895199778982629</v>
      </c>
      <c r="K395" s="1">
        <f t="shared" si="17"/>
        <v>0</v>
      </c>
    </row>
    <row r="396" spans="2:11" ht="15" outlineLevel="2">
      <c r="B396" s="35"/>
      <c r="C396" s="27"/>
      <c r="D396" s="28">
        <v>4350</v>
      </c>
      <c r="E396" s="29" t="s">
        <v>92</v>
      </c>
      <c r="F396" s="30">
        <v>5338</v>
      </c>
      <c r="G396" s="30">
        <v>5338</v>
      </c>
      <c r="H396" s="31">
        <v>2535.72</v>
      </c>
      <c r="I396" s="32">
        <f t="shared" si="16"/>
        <v>0.4750318471337579</v>
      </c>
      <c r="K396" s="1">
        <f t="shared" si="17"/>
        <v>0</v>
      </c>
    </row>
    <row r="397" spans="2:11" ht="45" outlineLevel="2">
      <c r="B397" s="35"/>
      <c r="C397" s="27"/>
      <c r="D397" s="28">
        <v>4370</v>
      </c>
      <c r="E397" s="29" t="s">
        <v>84</v>
      </c>
      <c r="F397" s="30">
        <v>16540</v>
      </c>
      <c r="G397" s="30">
        <v>16485</v>
      </c>
      <c r="H397" s="31">
        <v>7375.76</v>
      </c>
      <c r="I397" s="32">
        <f t="shared" si="16"/>
        <v>0.44742250530785566</v>
      </c>
      <c r="K397" s="1">
        <f t="shared" si="17"/>
        <v>0</v>
      </c>
    </row>
    <row r="398" spans="2:11" ht="15" outlineLevel="2">
      <c r="B398" s="35"/>
      <c r="C398" s="27"/>
      <c r="D398" s="28">
        <v>4410</v>
      </c>
      <c r="E398" s="29" t="s">
        <v>73</v>
      </c>
      <c r="F398" s="30">
        <v>3500</v>
      </c>
      <c r="G398" s="30">
        <v>3500</v>
      </c>
      <c r="H398" s="31">
        <v>1341.68</v>
      </c>
      <c r="I398" s="32">
        <f aca="true" t="shared" si="18" ref="I398:I463">IF(G398&lt;&gt;0,H398/G398,"─")</f>
        <v>0.3833371428571429</v>
      </c>
      <c r="K398" s="1">
        <f aca="true" t="shared" si="19" ref="K398:K447">IF(AND(D398&gt;5999,D398&lt;7000),H398,0)</f>
        <v>0</v>
      </c>
    </row>
    <row r="399" spans="2:11" ht="15" outlineLevel="2">
      <c r="B399" s="35"/>
      <c r="C399" s="27"/>
      <c r="D399" s="28">
        <v>4430</v>
      </c>
      <c r="E399" s="29" t="s">
        <v>18</v>
      </c>
      <c r="F399" s="30">
        <v>120</v>
      </c>
      <c r="G399" s="30">
        <v>120</v>
      </c>
      <c r="H399" s="31">
        <v>69</v>
      </c>
      <c r="I399" s="32">
        <f t="shared" si="18"/>
        <v>0.575</v>
      </c>
      <c r="K399" s="1">
        <f t="shared" si="19"/>
        <v>0</v>
      </c>
    </row>
    <row r="400" spans="2:11" ht="15" outlineLevel="2">
      <c r="B400" s="35"/>
      <c r="C400" s="27"/>
      <c r="D400" s="28">
        <v>4440</v>
      </c>
      <c r="E400" s="29" t="s">
        <v>74</v>
      </c>
      <c r="F400" s="30">
        <v>527007</v>
      </c>
      <c r="G400" s="30">
        <v>527007</v>
      </c>
      <c r="H400" s="31">
        <v>396476</v>
      </c>
      <c r="I400" s="32">
        <f t="shared" si="18"/>
        <v>0.7523163828943449</v>
      </c>
      <c r="K400" s="1">
        <f t="shared" si="19"/>
        <v>0</v>
      </c>
    </row>
    <row r="401" spans="2:11" ht="15" outlineLevel="2">
      <c r="B401" s="35"/>
      <c r="C401" s="27"/>
      <c r="D401" s="28">
        <v>4480</v>
      </c>
      <c r="E401" s="29" t="s">
        <v>123</v>
      </c>
      <c r="F401" s="30">
        <v>2850</v>
      </c>
      <c r="G401" s="30">
        <v>2905</v>
      </c>
      <c r="H401" s="31">
        <v>2086</v>
      </c>
      <c r="I401" s="32">
        <f t="shared" si="18"/>
        <v>0.7180722891566265</v>
      </c>
      <c r="K401" s="1">
        <f t="shared" si="19"/>
        <v>0</v>
      </c>
    </row>
    <row r="402" spans="2:11" ht="30" outlineLevel="2">
      <c r="B402" s="35"/>
      <c r="C402" s="27"/>
      <c r="D402" s="28">
        <v>4700</v>
      </c>
      <c r="E402" s="29" t="s">
        <v>75</v>
      </c>
      <c r="F402" s="30">
        <v>7175</v>
      </c>
      <c r="G402" s="30">
        <v>7175</v>
      </c>
      <c r="H402" s="31">
        <v>3287.13</v>
      </c>
      <c r="I402" s="32">
        <f t="shared" si="18"/>
        <v>0.45813658536585367</v>
      </c>
      <c r="K402" s="1">
        <f t="shared" si="19"/>
        <v>0</v>
      </c>
    </row>
    <row r="403" spans="2:11" ht="15" outlineLevel="1">
      <c r="B403" s="35"/>
      <c r="C403" s="21" t="s">
        <v>154</v>
      </c>
      <c r="D403" s="22"/>
      <c r="E403" s="23" t="s">
        <v>155</v>
      </c>
      <c r="F403" s="24">
        <f>SUM(F404:F420)</f>
        <v>722857</v>
      </c>
      <c r="G403" s="24">
        <f>SUM(G404:G420)</f>
        <v>720993</v>
      </c>
      <c r="H403" s="25">
        <f>SUM(H404:H420)</f>
        <v>403428.31</v>
      </c>
      <c r="I403" s="26">
        <f t="shared" si="18"/>
        <v>0.5595453908706465</v>
      </c>
      <c r="K403" s="1">
        <f t="shared" si="19"/>
        <v>0</v>
      </c>
    </row>
    <row r="404" spans="2:11" ht="15" outlineLevel="2">
      <c r="B404" s="35"/>
      <c r="C404" s="27"/>
      <c r="D404" s="28">
        <v>3020</v>
      </c>
      <c r="E404" s="29" t="s">
        <v>64</v>
      </c>
      <c r="F404" s="30">
        <v>450</v>
      </c>
      <c r="G404" s="30">
        <v>450</v>
      </c>
      <c r="H404" s="31">
        <v>0</v>
      </c>
      <c r="I404" s="32">
        <f t="shared" si="18"/>
        <v>0</v>
      </c>
      <c r="K404" s="1">
        <f t="shared" si="19"/>
        <v>0</v>
      </c>
    </row>
    <row r="405" spans="2:11" ht="15" outlineLevel="2">
      <c r="B405" s="35"/>
      <c r="C405" s="27"/>
      <c r="D405" s="28">
        <v>4010</v>
      </c>
      <c r="E405" s="29" t="s">
        <v>65</v>
      </c>
      <c r="F405" s="30">
        <v>511156</v>
      </c>
      <c r="G405" s="30">
        <v>511156</v>
      </c>
      <c r="H405" s="31">
        <v>265013.67</v>
      </c>
      <c r="I405" s="32">
        <f t="shared" si="18"/>
        <v>0.5184594722550454</v>
      </c>
      <c r="K405" s="1">
        <f t="shared" si="19"/>
        <v>0</v>
      </c>
    </row>
    <row r="406" spans="2:11" ht="15" outlineLevel="2">
      <c r="B406" s="35"/>
      <c r="C406" s="27"/>
      <c r="D406" s="28">
        <v>4040</v>
      </c>
      <c r="E406" s="29" t="s">
        <v>67</v>
      </c>
      <c r="F406" s="30">
        <v>46300</v>
      </c>
      <c r="G406" s="30">
        <v>44436</v>
      </c>
      <c r="H406" s="31">
        <v>44435.9</v>
      </c>
      <c r="I406" s="32">
        <f t="shared" si="18"/>
        <v>0.9999977495724188</v>
      </c>
      <c r="K406" s="1">
        <f t="shared" si="19"/>
        <v>0</v>
      </c>
    </row>
    <row r="407" spans="2:11" ht="15" outlineLevel="2">
      <c r="B407" s="35"/>
      <c r="C407" s="27"/>
      <c r="D407" s="28">
        <v>4110</v>
      </c>
      <c r="E407" s="29" t="s">
        <v>68</v>
      </c>
      <c r="F407" s="30">
        <v>93866</v>
      </c>
      <c r="G407" s="30">
        <v>93866</v>
      </c>
      <c r="H407" s="31">
        <v>52423.99</v>
      </c>
      <c r="I407" s="32">
        <f t="shared" si="18"/>
        <v>0.5584981782541069</v>
      </c>
      <c r="K407" s="1">
        <f t="shared" si="19"/>
        <v>0</v>
      </c>
    </row>
    <row r="408" spans="2:11" ht="15" outlineLevel="2">
      <c r="B408" s="35"/>
      <c r="C408" s="27"/>
      <c r="D408" s="28">
        <v>4120</v>
      </c>
      <c r="E408" s="29" t="s">
        <v>69</v>
      </c>
      <c r="F408" s="30">
        <v>13449</v>
      </c>
      <c r="G408" s="30">
        <v>13449</v>
      </c>
      <c r="H408" s="31">
        <v>5799.29</v>
      </c>
      <c r="I408" s="32">
        <f t="shared" si="18"/>
        <v>0.43120603762361515</v>
      </c>
      <c r="K408" s="1">
        <f t="shared" si="19"/>
        <v>0</v>
      </c>
    </row>
    <row r="409" spans="2:11" ht="15" outlineLevel="2">
      <c r="B409" s="35"/>
      <c r="C409" s="27"/>
      <c r="D409" s="28">
        <v>4170</v>
      </c>
      <c r="E409" s="29" t="s">
        <v>32</v>
      </c>
      <c r="F409" s="30">
        <v>400</v>
      </c>
      <c r="G409" s="30">
        <v>400</v>
      </c>
      <c r="H409" s="31">
        <v>400</v>
      </c>
      <c r="I409" s="32">
        <f t="shared" si="18"/>
        <v>1</v>
      </c>
      <c r="K409" s="1">
        <f t="shared" si="19"/>
        <v>0</v>
      </c>
    </row>
    <row r="410" spans="2:11" ht="15" outlineLevel="2">
      <c r="B410" s="35"/>
      <c r="C410" s="27"/>
      <c r="D410" s="28">
        <v>4210</v>
      </c>
      <c r="E410" s="29" t="s">
        <v>70</v>
      </c>
      <c r="F410" s="30">
        <v>6400</v>
      </c>
      <c r="G410" s="30">
        <v>6400</v>
      </c>
      <c r="H410" s="31">
        <v>815.45</v>
      </c>
      <c r="I410" s="32">
        <f t="shared" si="18"/>
        <v>0.1274140625</v>
      </c>
      <c r="K410" s="1">
        <f t="shared" si="19"/>
        <v>0</v>
      </c>
    </row>
    <row r="411" spans="2:11" ht="15" outlineLevel="2">
      <c r="B411" s="35"/>
      <c r="C411" s="27"/>
      <c r="D411" s="28">
        <v>4240</v>
      </c>
      <c r="E411" s="29" t="s">
        <v>142</v>
      </c>
      <c r="F411" s="30">
        <v>200</v>
      </c>
      <c r="G411" s="30">
        <v>200</v>
      </c>
      <c r="H411" s="31">
        <v>0</v>
      </c>
      <c r="I411" s="32">
        <f t="shared" si="18"/>
        <v>0</v>
      </c>
      <c r="K411" s="1">
        <f t="shared" si="19"/>
        <v>0</v>
      </c>
    </row>
    <row r="412" spans="2:11" ht="15" outlineLevel="2">
      <c r="B412" s="35"/>
      <c r="C412" s="27"/>
      <c r="D412" s="28">
        <v>4260</v>
      </c>
      <c r="E412" s="29" t="s">
        <v>33</v>
      </c>
      <c r="F412" s="30">
        <v>11700</v>
      </c>
      <c r="G412" s="30">
        <v>11700</v>
      </c>
      <c r="H412" s="31">
        <v>7852.65</v>
      </c>
      <c r="I412" s="32">
        <f t="shared" si="18"/>
        <v>0.6711666666666667</v>
      </c>
      <c r="K412" s="1">
        <f t="shared" si="19"/>
        <v>0</v>
      </c>
    </row>
    <row r="413" spans="2:11" ht="15" outlineLevel="2">
      <c r="B413" s="35"/>
      <c r="C413" s="27"/>
      <c r="D413" s="28">
        <v>4270</v>
      </c>
      <c r="E413" s="29" t="s">
        <v>34</v>
      </c>
      <c r="F413" s="30">
        <v>2000</v>
      </c>
      <c r="G413" s="30">
        <v>2000</v>
      </c>
      <c r="H413" s="31">
        <v>0</v>
      </c>
      <c r="I413" s="32">
        <f t="shared" si="18"/>
        <v>0</v>
      </c>
      <c r="K413" s="1">
        <f t="shared" si="19"/>
        <v>0</v>
      </c>
    </row>
    <row r="414" spans="2:11" ht="15" outlineLevel="2">
      <c r="B414" s="35"/>
      <c r="C414" s="27"/>
      <c r="D414" s="28">
        <v>4280</v>
      </c>
      <c r="E414" s="29" t="s">
        <v>71</v>
      </c>
      <c r="F414" s="30">
        <v>600</v>
      </c>
      <c r="G414" s="30">
        <v>600</v>
      </c>
      <c r="H414" s="31">
        <v>83</v>
      </c>
      <c r="I414" s="32">
        <f t="shared" si="18"/>
        <v>0.13833333333333334</v>
      </c>
      <c r="K414" s="1">
        <f t="shared" si="19"/>
        <v>0</v>
      </c>
    </row>
    <row r="415" spans="2:11" ht="15" outlineLevel="2">
      <c r="B415" s="35"/>
      <c r="C415" s="27"/>
      <c r="D415" s="28">
        <v>4300</v>
      </c>
      <c r="E415" s="29" t="s">
        <v>12</v>
      </c>
      <c r="F415" s="30">
        <v>4300</v>
      </c>
      <c r="G415" s="30">
        <v>4300</v>
      </c>
      <c r="H415" s="31">
        <v>2788.62</v>
      </c>
      <c r="I415" s="32">
        <f t="shared" si="18"/>
        <v>0.6485162790697674</v>
      </c>
      <c r="K415" s="1">
        <f t="shared" si="19"/>
        <v>0</v>
      </c>
    </row>
    <row r="416" spans="2:11" ht="15" outlineLevel="2">
      <c r="B416" s="35"/>
      <c r="C416" s="27"/>
      <c r="D416" s="28">
        <v>4350</v>
      </c>
      <c r="E416" s="29" t="s">
        <v>92</v>
      </c>
      <c r="F416" s="30">
        <v>100</v>
      </c>
      <c r="G416" s="30">
        <v>100</v>
      </c>
      <c r="H416" s="31">
        <v>29.24</v>
      </c>
      <c r="I416" s="32">
        <f t="shared" si="18"/>
        <v>0.2924</v>
      </c>
      <c r="K416" s="1">
        <f t="shared" si="19"/>
        <v>0</v>
      </c>
    </row>
    <row r="417" spans="2:11" ht="45" outlineLevel="2">
      <c r="B417" s="35"/>
      <c r="C417" s="27"/>
      <c r="D417" s="28">
        <v>4370</v>
      </c>
      <c r="E417" s="29" t="s">
        <v>84</v>
      </c>
      <c r="F417" s="30">
        <v>500</v>
      </c>
      <c r="G417" s="30">
        <v>500</v>
      </c>
      <c r="H417" s="31">
        <v>139.28</v>
      </c>
      <c r="I417" s="32">
        <f t="shared" si="18"/>
        <v>0.27856000000000003</v>
      </c>
      <c r="K417" s="1">
        <f t="shared" si="19"/>
        <v>0</v>
      </c>
    </row>
    <row r="418" spans="2:11" ht="15" outlineLevel="2">
      <c r="B418" s="35"/>
      <c r="C418" s="27"/>
      <c r="D418" s="28">
        <v>4410</v>
      </c>
      <c r="E418" s="29" t="s">
        <v>73</v>
      </c>
      <c r="F418" s="30">
        <v>200</v>
      </c>
      <c r="G418" s="30">
        <v>200</v>
      </c>
      <c r="H418" s="31">
        <v>187.22</v>
      </c>
      <c r="I418" s="32">
        <f t="shared" si="18"/>
        <v>0.9361</v>
      </c>
      <c r="K418" s="1">
        <f t="shared" si="19"/>
        <v>0</v>
      </c>
    </row>
    <row r="419" spans="2:11" ht="15" outlineLevel="2">
      <c r="B419" s="35"/>
      <c r="C419" s="27"/>
      <c r="D419" s="28">
        <v>4440</v>
      </c>
      <c r="E419" s="29" t="s">
        <v>74</v>
      </c>
      <c r="F419" s="30">
        <v>30836</v>
      </c>
      <c r="G419" s="30">
        <v>30836</v>
      </c>
      <c r="H419" s="31">
        <v>23130</v>
      </c>
      <c r="I419" s="32">
        <f t="shared" si="18"/>
        <v>0.7500972888831237</v>
      </c>
      <c r="K419" s="1">
        <f t="shared" si="19"/>
        <v>0</v>
      </c>
    </row>
    <row r="420" spans="2:11" ht="30" outlineLevel="2">
      <c r="B420" s="35"/>
      <c r="C420" s="27"/>
      <c r="D420" s="28">
        <v>4700</v>
      </c>
      <c r="E420" s="29" t="s">
        <v>75</v>
      </c>
      <c r="F420" s="30">
        <v>400</v>
      </c>
      <c r="G420" s="30">
        <v>400</v>
      </c>
      <c r="H420" s="31">
        <v>330</v>
      </c>
      <c r="I420" s="32">
        <f t="shared" si="18"/>
        <v>0.825</v>
      </c>
      <c r="K420" s="1">
        <f t="shared" si="19"/>
        <v>0</v>
      </c>
    </row>
    <row r="421" spans="2:11" ht="15" outlineLevel="1">
      <c r="B421" s="35"/>
      <c r="C421" s="21" t="s">
        <v>156</v>
      </c>
      <c r="D421" s="22"/>
      <c r="E421" s="23" t="s">
        <v>157</v>
      </c>
      <c r="F421" s="24">
        <f>SUM(F422)</f>
        <v>18000</v>
      </c>
      <c r="G421" s="24">
        <f>SUM(G422)</f>
        <v>18000</v>
      </c>
      <c r="H421" s="25">
        <f>SUM(H422)</f>
        <v>9226.97</v>
      </c>
      <c r="I421" s="26">
        <f t="shared" si="18"/>
        <v>0.5126094444444445</v>
      </c>
      <c r="K421" s="1">
        <f t="shared" si="19"/>
        <v>0</v>
      </c>
    </row>
    <row r="422" spans="2:11" ht="15" outlineLevel="2">
      <c r="B422" s="35"/>
      <c r="C422" s="27"/>
      <c r="D422" s="28">
        <v>4300</v>
      </c>
      <c r="E422" s="29" t="s">
        <v>12</v>
      </c>
      <c r="F422" s="30">
        <v>18000</v>
      </c>
      <c r="G422" s="30">
        <v>18000</v>
      </c>
      <c r="H422" s="31">
        <v>9226.97</v>
      </c>
      <c r="I422" s="32">
        <f t="shared" si="18"/>
        <v>0.5126094444444445</v>
      </c>
      <c r="K422" s="1">
        <f t="shared" si="19"/>
        <v>0</v>
      </c>
    </row>
    <row r="423" spans="2:11" ht="15" outlineLevel="1">
      <c r="B423" s="35"/>
      <c r="C423" s="21" t="s">
        <v>158</v>
      </c>
      <c r="D423" s="22"/>
      <c r="E423" s="23" t="s">
        <v>159</v>
      </c>
      <c r="F423" s="24">
        <f>SUM(F424:F446)</f>
        <v>20699401</v>
      </c>
      <c r="G423" s="24">
        <f>SUM(G424:G447)</f>
        <v>19710476</v>
      </c>
      <c r="H423" s="25">
        <f>SUM(H424:H447)</f>
        <v>9587837.090000002</v>
      </c>
      <c r="I423" s="26">
        <f t="shared" si="18"/>
        <v>0.4864335640600461</v>
      </c>
      <c r="K423" s="1">
        <f t="shared" si="19"/>
        <v>0</v>
      </c>
    </row>
    <row r="424" spans="2:11" ht="30" outlineLevel="2">
      <c r="B424" s="35"/>
      <c r="C424" s="27"/>
      <c r="D424" s="28">
        <v>2540</v>
      </c>
      <c r="E424" s="29" t="s">
        <v>149</v>
      </c>
      <c r="F424" s="30">
        <v>1659987</v>
      </c>
      <c r="G424" s="30">
        <v>1659987</v>
      </c>
      <c r="H424" s="31">
        <v>523929</v>
      </c>
      <c r="I424" s="32">
        <f t="shared" si="18"/>
        <v>0.3156223512593773</v>
      </c>
      <c r="K424" s="1">
        <f t="shared" si="19"/>
        <v>0</v>
      </c>
    </row>
    <row r="425" spans="2:11" ht="60" outlineLevel="2">
      <c r="B425" s="35"/>
      <c r="C425" s="27"/>
      <c r="D425" s="28">
        <v>2590</v>
      </c>
      <c r="E425" s="29" t="s">
        <v>153</v>
      </c>
      <c r="F425" s="30">
        <v>1204389</v>
      </c>
      <c r="G425" s="30">
        <v>1204389</v>
      </c>
      <c r="H425" s="31">
        <v>557964</v>
      </c>
      <c r="I425" s="32">
        <f t="shared" si="18"/>
        <v>0.46327556960417277</v>
      </c>
      <c r="K425" s="1">
        <f t="shared" si="19"/>
        <v>0</v>
      </c>
    </row>
    <row r="426" spans="2:11" ht="15" outlineLevel="2">
      <c r="B426" s="35"/>
      <c r="C426" s="27"/>
      <c r="D426" s="28">
        <v>3020</v>
      </c>
      <c r="E426" s="29" t="s">
        <v>64</v>
      </c>
      <c r="F426" s="30">
        <v>14740</v>
      </c>
      <c r="G426" s="30">
        <v>14740</v>
      </c>
      <c r="H426" s="31">
        <v>2200.29</v>
      </c>
      <c r="I426" s="32">
        <f t="shared" si="18"/>
        <v>0.14927340569877884</v>
      </c>
      <c r="K426" s="1">
        <f t="shared" si="19"/>
        <v>0</v>
      </c>
    </row>
    <row r="427" spans="2:11" ht="15" outlineLevel="2">
      <c r="B427" s="35"/>
      <c r="C427" s="27"/>
      <c r="D427" s="28">
        <v>4010</v>
      </c>
      <c r="E427" s="29" t="s">
        <v>65</v>
      </c>
      <c r="F427" s="30">
        <v>10677880</v>
      </c>
      <c r="G427" s="30">
        <v>10711941</v>
      </c>
      <c r="H427" s="31">
        <v>5467383.61</v>
      </c>
      <c r="I427" s="32">
        <f t="shared" si="18"/>
        <v>0.5104008330516384</v>
      </c>
      <c r="K427" s="1">
        <f t="shared" si="19"/>
        <v>0</v>
      </c>
    </row>
    <row r="428" spans="2:11" ht="15" outlineLevel="2">
      <c r="B428" s="35"/>
      <c r="C428" s="27"/>
      <c r="D428" s="28">
        <v>4040</v>
      </c>
      <c r="E428" s="29" t="s">
        <v>67</v>
      </c>
      <c r="F428" s="30">
        <v>911599</v>
      </c>
      <c r="G428" s="30">
        <v>891158</v>
      </c>
      <c r="H428" s="31">
        <v>891154.91</v>
      </c>
      <c r="I428" s="32">
        <f t="shared" si="18"/>
        <v>0.9999965326014018</v>
      </c>
      <c r="K428" s="1">
        <f t="shared" si="19"/>
        <v>0</v>
      </c>
    </row>
    <row r="429" spans="2:11" ht="15" outlineLevel="2">
      <c r="B429" s="35"/>
      <c r="C429" s="27"/>
      <c r="D429" s="28">
        <v>4110</v>
      </c>
      <c r="E429" s="29" t="s">
        <v>68</v>
      </c>
      <c r="F429" s="30">
        <v>1926780</v>
      </c>
      <c r="G429" s="30">
        <v>1929102</v>
      </c>
      <c r="H429" s="31">
        <v>1067740.01</v>
      </c>
      <c r="I429" s="32">
        <f t="shared" si="18"/>
        <v>0.5534906967075872</v>
      </c>
      <c r="K429" s="1">
        <f t="shared" si="19"/>
        <v>0</v>
      </c>
    </row>
    <row r="430" spans="2:11" ht="15" outlineLevel="2">
      <c r="B430" s="35"/>
      <c r="C430" s="27"/>
      <c r="D430" s="28">
        <v>4120</v>
      </c>
      <c r="E430" s="29" t="s">
        <v>69</v>
      </c>
      <c r="F430" s="30">
        <v>233859</v>
      </c>
      <c r="G430" s="30">
        <v>233859</v>
      </c>
      <c r="H430" s="31">
        <v>119826.41</v>
      </c>
      <c r="I430" s="32">
        <f t="shared" si="18"/>
        <v>0.5123874214804648</v>
      </c>
      <c r="K430" s="1">
        <f t="shared" si="19"/>
        <v>0</v>
      </c>
    </row>
    <row r="431" spans="2:11" ht="15" outlineLevel="2">
      <c r="B431" s="35"/>
      <c r="C431" s="27"/>
      <c r="D431" s="28">
        <v>4170</v>
      </c>
      <c r="E431" s="29" t="s">
        <v>32</v>
      </c>
      <c r="F431" s="30">
        <v>2051</v>
      </c>
      <c r="G431" s="30">
        <v>2051</v>
      </c>
      <c r="H431" s="31">
        <v>421</v>
      </c>
      <c r="I431" s="32">
        <f t="shared" si="18"/>
        <v>0.2052657240370551</v>
      </c>
      <c r="K431" s="1">
        <f t="shared" si="19"/>
        <v>0</v>
      </c>
    </row>
    <row r="432" spans="2:11" ht="15" outlineLevel="2">
      <c r="B432" s="35"/>
      <c r="C432" s="27"/>
      <c r="D432" s="28">
        <v>4210</v>
      </c>
      <c r="E432" s="29" t="s">
        <v>70</v>
      </c>
      <c r="F432" s="30">
        <v>216369</v>
      </c>
      <c r="G432" s="30">
        <v>215969</v>
      </c>
      <c r="H432" s="31">
        <v>85616.6</v>
      </c>
      <c r="I432" s="32">
        <f t="shared" si="18"/>
        <v>0.39643004320064457</v>
      </c>
      <c r="K432" s="1">
        <f t="shared" si="19"/>
        <v>0</v>
      </c>
    </row>
    <row r="433" spans="2:11" ht="15" outlineLevel="2">
      <c r="B433" s="35"/>
      <c r="C433" s="27"/>
      <c r="D433" s="28">
        <v>4240</v>
      </c>
      <c r="E433" s="29" t="s">
        <v>142</v>
      </c>
      <c r="F433" s="30">
        <v>83906</v>
      </c>
      <c r="G433" s="30">
        <v>83906</v>
      </c>
      <c r="H433" s="31">
        <v>28091.93</v>
      </c>
      <c r="I433" s="32">
        <f t="shared" si="18"/>
        <v>0.3348023979214836</v>
      </c>
      <c r="K433" s="1">
        <f t="shared" si="19"/>
        <v>0</v>
      </c>
    </row>
    <row r="434" spans="2:11" ht="15" outlineLevel="2">
      <c r="B434" s="35"/>
      <c r="C434" s="27"/>
      <c r="D434" s="28">
        <v>4260</v>
      </c>
      <c r="E434" s="29" t="s">
        <v>33</v>
      </c>
      <c r="F434" s="30">
        <v>563304</v>
      </c>
      <c r="G434" s="30">
        <v>563304</v>
      </c>
      <c r="H434" s="31">
        <v>301038.6</v>
      </c>
      <c r="I434" s="32">
        <f t="shared" si="18"/>
        <v>0.5344158749094627</v>
      </c>
      <c r="K434" s="1">
        <f t="shared" si="19"/>
        <v>0</v>
      </c>
    </row>
    <row r="435" spans="2:11" ht="15" outlineLevel="2">
      <c r="B435" s="35"/>
      <c r="C435" s="27"/>
      <c r="D435" s="28">
        <v>4270</v>
      </c>
      <c r="E435" s="29" t="s">
        <v>34</v>
      </c>
      <c r="F435" s="30">
        <v>38343</v>
      </c>
      <c r="G435" s="30">
        <v>38343</v>
      </c>
      <c r="H435" s="31">
        <v>3533.47</v>
      </c>
      <c r="I435" s="32">
        <f t="shared" si="18"/>
        <v>0.09215423936572516</v>
      </c>
      <c r="K435" s="1">
        <f t="shared" si="19"/>
        <v>0</v>
      </c>
    </row>
    <row r="436" spans="2:11" ht="15" outlineLevel="2">
      <c r="B436" s="35"/>
      <c r="C436" s="27"/>
      <c r="D436" s="28">
        <v>4280</v>
      </c>
      <c r="E436" s="29" t="s">
        <v>71</v>
      </c>
      <c r="F436" s="30">
        <v>12987</v>
      </c>
      <c r="G436" s="30">
        <v>12987</v>
      </c>
      <c r="H436" s="31">
        <v>3450.88</v>
      </c>
      <c r="I436" s="32">
        <f t="shared" si="18"/>
        <v>0.2657180257180257</v>
      </c>
      <c r="K436" s="1">
        <f t="shared" si="19"/>
        <v>0</v>
      </c>
    </row>
    <row r="437" spans="2:11" ht="15" outlineLevel="2">
      <c r="B437" s="35"/>
      <c r="C437" s="27"/>
      <c r="D437" s="28">
        <v>4300</v>
      </c>
      <c r="E437" s="29" t="s">
        <v>12</v>
      </c>
      <c r="F437" s="30">
        <v>164944</v>
      </c>
      <c r="G437" s="30">
        <v>164944</v>
      </c>
      <c r="H437" s="31">
        <v>67648.23</v>
      </c>
      <c r="I437" s="32">
        <f t="shared" si="18"/>
        <v>0.41012846784363177</v>
      </c>
      <c r="K437" s="1">
        <f t="shared" si="19"/>
        <v>0</v>
      </c>
    </row>
    <row r="438" spans="2:11" ht="15" outlineLevel="2">
      <c r="B438" s="35"/>
      <c r="C438" s="27"/>
      <c r="D438" s="28">
        <v>4350</v>
      </c>
      <c r="E438" s="29" t="s">
        <v>92</v>
      </c>
      <c r="F438" s="30">
        <v>8442</v>
      </c>
      <c r="G438" s="30">
        <v>8442</v>
      </c>
      <c r="H438" s="31">
        <v>3612.94</v>
      </c>
      <c r="I438" s="32">
        <f t="shared" si="18"/>
        <v>0.42797204453920873</v>
      </c>
      <c r="K438" s="1">
        <f t="shared" si="19"/>
        <v>0</v>
      </c>
    </row>
    <row r="439" spans="2:11" ht="45" outlineLevel="2">
      <c r="B439" s="35"/>
      <c r="C439" s="27"/>
      <c r="D439" s="28">
        <v>4370</v>
      </c>
      <c r="E439" s="29" t="s">
        <v>84</v>
      </c>
      <c r="F439" s="30">
        <v>20887</v>
      </c>
      <c r="G439" s="30">
        <v>20887</v>
      </c>
      <c r="H439" s="31">
        <v>8580.88</v>
      </c>
      <c r="I439" s="32">
        <f t="shared" si="18"/>
        <v>0.41082395748551725</v>
      </c>
      <c r="K439" s="1">
        <f t="shared" si="19"/>
        <v>0</v>
      </c>
    </row>
    <row r="440" spans="2:11" ht="30" outlineLevel="2">
      <c r="B440" s="35"/>
      <c r="C440" s="27"/>
      <c r="D440" s="28">
        <v>4390</v>
      </c>
      <c r="E440" s="29" t="s">
        <v>35</v>
      </c>
      <c r="F440" s="30">
        <v>500</v>
      </c>
      <c r="G440" s="30">
        <v>500</v>
      </c>
      <c r="H440" s="31">
        <v>0</v>
      </c>
      <c r="I440" s="32">
        <f t="shared" si="18"/>
        <v>0</v>
      </c>
      <c r="K440" s="1">
        <f t="shared" si="19"/>
        <v>0</v>
      </c>
    </row>
    <row r="441" spans="2:11" ht="15" outlineLevel="2">
      <c r="B441" s="35"/>
      <c r="C441" s="27"/>
      <c r="D441" s="28">
        <v>4410</v>
      </c>
      <c r="E441" s="29" t="s">
        <v>73</v>
      </c>
      <c r="F441" s="30">
        <v>11010</v>
      </c>
      <c r="G441" s="30">
        <v>11010</v>
      </c>
      <c r="H441" s="31">
        <v>4811.91</v>
      </c>
      <c r="I441" s="32">
        <f t="shared" si="18"/>
        <v>0.43704904632152586</v>
      </c>
      <c r="K441" s="1">
        <f t="shared" si="19"/>
        <v>0</v>
      </c>
    </row>
    <row r="442" spans="2:11" ht="15" outlineLevel="2">
      <c r="B442" s="35"/>
      <c r="C442" s="27"/>
      <c r="D442" s="28">
        <v>4440</v>
      </c>
      <c r="E442" s="29" t="s">
        <v>74</v>
      </c>
      <c r="F442" s="30">
        <v>589227</v>
      </c>
      <c r="G442" s="30">
        <v>589227</v>
      </c>
      <c r="H442" s="31">
        <v>445836</v>
      </c>
      <c r="I442" s="32">
        <f t="shared" si="18"/>
        <v>0.7566455712314609</v>
      </c>
      <c r="K442" s="1">
        <f t="shared" si="19"/>
        <v>0</v>
      </c>
    </row>
    <row r="443" spans="2:11" ht="15" outlineLevel="2">
      <c r="B443" s="35"/>
      <c r="C443" s="27"/>
      <c r="D443" s="28">
        <v>4480</v>
      </c>
      <c r="E443" s="29" t="s">
        <v>123</v>
      </c>
      <c r="F443" s="30">
        <v>840</v>
      </c>
      <c r="G443" s="30">
        <v>840</v>
      </c>
      <c r="H443" s="31">
        <v>706</v>
      </c>
      <c r="I443" s="32">
        <f t="shared" si="18"/>
        <v>0.8404761904761905</v>
      </c>
      <c r="K443" s="1">
        <f t="shared" si="19"/>
        <v>0</v>
      </c>
    </row>
    <row r="444" spans="2:11" ht="15" outlineLevel="2">
      <c r="B444" s="35"/>
      <c r="C444" s="27"/>
      <c r="D444" s="28">
        <v>4510</v>
      </c>
      <c r="E444" s="29" t="s">
        <v>124</v>
      </c>
      <c r="F444" s="30"/>
      <c r="G444" s="30">
        <v>400</v>
      </c>
      <c r="H444" s="31">
        <v>350</v>
      </c>
      <c r="I444" s="32">
        <f t="shared" si="18"/>
        <v>0.875</v>
      </c>
      <c r="K444" s="1">
        <f t="shared" si="19"/>
        <v>0</v>
      </c>
    </row>
    <row r="445" spans="2:11" ht="30" outlineLevel="2">
      <c r="B445" s="35"/>
      <c r="C445" s="27"/>
      <c r="D445" s="28">
        <v>4700</v>
      </c>
      <c r="E445" s="29" t="s">
        <v>75</v>
      </c>
      <c r="F445" s="30">
        <v>7357</v>
      </c>
      <c r="G445" s="30">
        <v>7357</v>
      </c>
      <c r="H445" s="31">
        <v>3829.72</v>
      </c>
      <c r="I445" s="32">
        <f t="shared" si="18"/>
        <v>0.5205545738752209</v>
      </c>
      <c r="K445" s="1">
        <f t="shared" si="19"/>
        <v>0</v>
      </c>
    </row>
    <row r="446" spans="2:11" ht="15" outlineLevel="2">
      <c r="B446" s="35"/>
      <c r="C446" s="27"/>
      <c r="D446" s="28">
        <v>6050</v>
      </c>
      <c r="E446" s="29" t="s">
        <v>25</v>
      </c>
      <c r="F446" s="30">
        <v>2350000</v>
      </c>
      <c r="G446" s="30">
        <v>360110</v>
      </c>
      <c r="H446" s="31">
        <v>110.7</v>
      </c>
      <c r="I446" s="32">
        <f t="shared" si="18"/>
        <v>0.00030740607036738773</v>
      </c>
      <c r="K446" s="1">
        <f t="shared" si="19"/>
        <v>110.7</v>
      </c>
    </row>
    <row r="447" spans="2:11" ht="15" outlineLevel="2">
      <c r="B447" s="35"/>
      <c r="C447" s="27"/>
      <c r="D447" s="28">
        <v>6059</v>
      </c>
      <c r="E447" s="29" t="s">
        <v>25</v>
      </c>
      <c r="F447" s="30">
        <v>0</v>
      </c>
      <c r="G447" s="30">
        <v>985023</v>
      </c>
      <c r="H447" s="31">
        <v>0</v>
      </c>
      <c r="I447" s="32">
        <f t="shared" si="18"/>
        <v>0</v>
      </c>
      <c r="K447" s="1">
        <f t="shared" si="19"/>
        <v>0</v>
      </c>
    </row>
    <row r="448" spans="2:11" ht="15" outlineLevel="1">
      <c r="B448" s="35"/>
      <c r="C448" s="21" t="s">
        <v>160</v>
      </c>
      <c r="D448" s="22"/>
      <c r="E448" s="23" t="s">
        <v>161</v>
      </c>
      <c r="F448" s="24">
        <f>SUM(F449:F472)</f>
        <v>24897760</v>
      </c>
      <c r="G448" s="24">
        <f>SUM(G449:G472)</f>
        <v>25002760</v>
      </c>
      <c r="H448" s="25">
        <f>SUM(H449:H472)</f>
        <v>12377518.379999999</v>
      </c>
      <c r="I448" s="26">
        <f t="shared" si="18"/>
        <v>0.49504608211253476</v>
      </c>
      <c r="K448" s="1">
        <f aca="true" t="shared" si="20" ref="K448:K480">IF(AND(D448&gt;5999,D448&lt;7000),H448,0)</f>
        <v>0</v>
      </c>
    </row>
    <row r="449" spans="2:11" ht="30" outlineLevel="2">
      <c r="B449" s="35"/>
      <c r="C449" s="27"/>
      <c r="D449" s="28">
        <v>2540</v>
      </c>
      <c r="E449" s="29" t="s">
        <v>149</v>
      </c>
      <c r="F449" s="30">
        <v>4538002</v>
      </c>
      <c r="G449" s="30">
        <v>4538002</v>
      </c>
      <c r="H449" s="31">
        <v>1866927</v>
      </c>
      <c r="I449" s="32">
        <f t="shared" si="18"/>
        <v>0.4113984524466935</v>
      </c>
      <c r="K449" s="1">
        <f t="shared" si="20"/>
        <v>0</v>
      </c>
    </row>
    <row r="450" spans="2:11" ht="60" outlineLevel="2">
      <c r="B450" s="35"/>
      <c r="C450" s="27"/>
      <c r="D450" s="28">
        <v>2590</v>
      </c>
      <c r="E450" s="29" t="s">
        <v>153</v>
      </c>
      <c r="F450" s="30">
        <v>3777120</v>
      </c>
      <c r="G450" s="30">
        <v>3777120</v>
      </c>
      <c r="H450" s="31">
        <v>1258939</v>
      </c>
      <c r="I450" s="32">
        <f t="shared" si="18"/>
        <v>0.33330659338331853</v>
      </c>
      <c r="K450" s="1">
        <f t="shared" si="20"/>
        <v>0</v>
      </c>
    </row>
    <row r="451" spans="2:11" ht="15" outlineLevel="2">
      <c r="B451" s="35"/>
      <c r="C451" s="27"/>
      <c r="D451" s="28">
        <v>3020</v>
      </c>
      <c r="E451" s="29" t="s">
        <v>64</v>
      </c>
      <c r="F451" s="30">
        <v>24191</v>
      </c>
      <c r="G451" s="30">
        <v>24191</v>
      </c>
      <c r="H451" s="31">
        <v>874.01</v>
      </c>
      <c r="I451" s="32">
        <f t="shared" si="18"/>
        <v>0.03612955231284362</v>
      </c>
      <c r="K451" s="1">
        <f t="shared" si="20"/>
        <v>0</v>
      </c>
    </row>
    <row r="452" spans="2:11" ht="15" outlineLevel="2">
      <c r="B452" s="35"/>
      <c r="C452" s="27"/>
      <c r="D452" s="28">
        <v>4010</v>
      </c>
      <c r="E452" s="29" t="s">
        <v>65</v>
      </c>
      <c r="F452" s="30">
        <v>11298589</v>
      </c>
      <c r="G452" s="30">
        <v>11309799</v>
      </c>
      <c r="H452" s="31">
        <v>5821925.81</v>
      </c>
      <c r="I452" s="32">
        <f t="shared" si="18"/>
        <v>0.514768282796184</v>
      </c>
      <c r="K452" s="1">
        <f t="shared" si="20"/>
        <v>0</v>
      </c>
    </row>
    <row r="453" spans="2:11" ht="15" outlineLevel="2">
      <c r="B453" s="35"/>
      <c r="C453" s="27"/>
      <c r="D453" s="28">
        <v>4040</v>
      </c>
      <c r="E453" s="29" t="s">
        <v>67</v>
      </c>
      <c r="F453" s="30">
        <v>984815</v>
      </c>
      <c r="G453" s="30">
        <v>952019</v>
      </c>
      <c r="H453" s="31">
        <v>946668.46</v>
      </c>
      <c r="I453" s="32">
        <f t="shared" si="18"/>
        <v>0.9943797970418657</v>
      </c>
      <c r="K453" s="1">
        <f t="shared" si="20"/>
        <v>0</v>
      </c>
    </row>
    <row r="454" spans="2:11" ht="15" outlineLevel="2">
      <c r="B454" s="35"/>
      <c r="C454" s="27"/>
      <c r="D454" s="28">
        <v>4110</v>
      </c>
      <c r="E454" s="29" t="s">
        <v>68</v>
      </c>
      <c r="F454" s="30">
        <v>1976546</v>
      </c>
      <c r="G454" s="30">
        <v>1976546</v>
      </c>
      <c r="H454" s="31">
        <v>1121516.12</v>
      </c>
      <c r="I454" s="32">
        <f t="shared" si="18"/>
        <v>0.5674121017168333</v>
      </c>
      <c r="K454" s="1">
        <f t="shared" si="20"/>
        <v>0</v>
      </c>
    </row>
    <row r="455" spans="2:11" ht="15" outlineLevel="2">
      <c r="B455" s="35"/>
      <c r="C455" s="27"/>
      <c r="D455" s="28">
        <v>4120</v>
      </c>
      <c r="E455" s="29" t="s">
        <v>69</v>
      </c>
      <c r="F455" s="30">
        <v>264000</v>
      </c>
      <c r="G455" s="30">
        <v>264000</v>
      </c>
      <c r="H455" s="31">
        <v>122753.24</v>
      </c>
      <c r="I455" s="32">
        <f t="shared" si="18"/>
        <v>0.46497439393939394</v>
      </c>
      <c r="K455" s="1">
        <f t="shared" si="20"/>
        <v>0</v>
      </c>
    </row>
    <row r="456" spans="2:11" ht="15" outlineLevel="2">
      <c r="B456" s="35"/>
      <c r="C456" s="27"/>
      <c r="D456" s="28">
        <v>4170</v>
      </c>
      <c r="E456" s="29" t="s">
        <v>32</v>
      </c>
      <c r="F456" s="30">
        <v>15970</v>
      </c>
      <c r="G456" s="30">
        <v>24970</v>
      </c>
      <c r="H456" s="31">
        <v>10419</v>
      </c>
      <c r="I456" s="32">
        <f t="shared" si="18"/>
        <v>0.4172607128554265</v>
      </c>
      <c r="K456" s="1">
        <f t="shared" si="20"/>
        <v>0</v>
      </c>
    </row>
    <row r="457" spans="2:11" ht="15" outlineLevel="2">
      <c r="B457" s="35"/>
      <c r="C457" s="27"/>
      <c r="D457" s="28">
        <v>4210</v>
      </c>
      <c r="E457" s="29" t="s">
        <v>70</v>
      </c>
      <c r="F457" s="30">
        <v>164790</v>
      </c>
      <c r="G457" s="30">
        <v>164790</v>
      </c>
      <c r="H457" s="31">
        <v>79146.11</v>
      </c>
      <c r="I457" s="32">
        <f t="shared" si="18"/>
        <v>0.4802846653316342</v>
      </c>
      <c r="K457" s="1">
        <f t="shared" si="20"/>
        <v>0</v>
      </c>
    </row>
    <row r="458" spans="2:11" ht="15" outlineLevel="2">
      <c r="B458" s="35"/>
      <c r="C458" s="27"/>
      <c r="D458" s="28">
        <v>4240</v>
      </c>
      <c r="E458" s="29" t="s">
        <v>142</v>
      </c>
      <c r="F458" s="30">
        <v>89368</v>
      </c>
      <c r="G458" s="30">
        <v>89368</v>
      </c>
      <c r="H458" s="31">
        <v>40458.33</v>
      </c>
      <c r="I458" s="32">
        <f t="shared" si="18"/>
        <v>0.4527160728672456</v>
      </c>
      <c r="K458" s="1">
        <f t="shared" si="20"/>
        <v>0</v>
      </c>
    </row>
    <row r="459" spans="2:11" ht="15" outlineLevel="2">
      <c r="B459" s="35"/>
      <c r="C459" s="27"/>
      <c r="D459" s="28">
        <v>4260</v>
      </c>
      <c r="E459" s="29" t="s">
        <v>33</v>
      </c>
      <c r="F459" s="30">
        <v>609381</v>
      </c>
      <c r="G459" s="30">
        <v>683967</v>
      </c>
      <c r="H459" s="31">
        <v>434923.53</v>
      </c>
      <c r="I459" s="32">
        <f t="shared" si="18"/>
        <v>0.6358837926391187</v>
      </c>
      <c r="K459" s="1">
        <f t="shared" si="20"/>
        <v>0</v>
      </c>
    </row>
    <row r="460" spans="2:11" ht="15" outlineLevel="2">
      <c r="B460" s="35"/>
      <c r="C460" s="27"/>
      <c r="D460" s="28">
        <v>4270</v>
      </c>
      <c r="E460" s="29" t="s">
        <v>34</v>
      </c>
      <c r="F460" s="30">
        <v>26546</v>
      </c>
      <c r="G460" s="30">
        <v>56546</v>
      </c>
      <c r="H460" s="31">
        <v>1781.93</v>
      </c>
      <c r="I460" s="32">
        <f t="shared" si="18"/>
        <v>0.031512927528030275</v>
      </c>
      <c r="K460" s="1">
        <f t="shared" si="20"/>
        <v>0</v>
      </c>
    </row>
    <row r="461" spans="2:11" ht="15" outlineLevel="2">
      <c r="B461" s="35"/>
      <c r="C461" s="27"/>
      <c r="D461" s="28">
        <v>4280</v>
      </c>
      <c r="E461" s="29" t="s">
        <v>71</v>
      </c>
      <c r="F461" s="30">
        <v>15185</v>
      </c>
      <c r="G461" s="30">
        <v>15185</v>
      </c>
      <c r="H461" s="31">
        <v>5163.12</v>
      </c>
      <c r="I461" s="32">
        <f t="shared" si="18"/>
        <v>0.34001448798156075</v>
      </c>
      <c r="K461" s="1">
        <f t="shared" si="20"/>
        <v>0</v>
      </c>
    </row>
    <row r="462" spans="2:11" ht="15" outlineLevel="2">
      <c r="B462" s="35"/>
      <c r="C462" s="27"/>
      <c r="D462" s="28">
        <v>4300</v>
      </c>
      <c r="E462" s="29" t="s">
        <v>12</v>
      </c>
      <c r="F462" s="30">
        <v>173461</v>
      </c>
      <c r="G462" s="30">
        <v>183461</v>
      </c>
      <c r="H462" s="31">
        <v>118224.27</v>
      </c>
      <c r="I462" s="32">
        <f t="shared" si="18"/>
        <v>0.6444109102207008</v>
      </c>
      <c r="K462" s="1">
        <f t="shared" si="20"/>
        <v>0</v>
      </c>
    </row>
    <row r="463" spans="2:11" ht="15" outlineLevel="2">
      <c r="B463" s="35"/>
      <c r="C463" s="27"/>
      <c r="D463" s="28">
        <v>4350</v>
      </c>
      <c r="E463" s="29" t="s">
        <v>92</v>
      </c>
      <c r="F463" s="30">
        <v>9983</v>
      </c>
      <c r="G463" s="30">
        <v>9983</v>
      </c>
      <c r="H463" s="31">
        <v>4256.37</v>
      </c>
      <c r="I463" s="32">
        <f t="shared" si="18"/>
        <v>0.4263618150856456</v>
      </c>
      <c r="K463" s="1">
        <f t="shared" si="20"/>
        <v>0</v>
      </c>
    </row>
    <row r="464" spans="2:11" ht="45" outlineLevel="2">
      <c r="B464" s="35"/>
      <c r="C464" s="27"/>
      <c r="D464" s="28">
        <v>4370</v>
      </c>
      <c r="E464" s="29" t="s">
        <v>84</v>
      </c>
      <c r="F464" s="30">
        <v>16129</v>
      </c>
      <c r="G464" s="30">
        <v>16129</v>
      </c>
      <c r="H464" s="31">
        <v>10532.83</v>
      </c>
      <c r="I464" s="32">
        <f aca="true" t="shared" si="21" ref="I464:I525">IF(G464&lt;&gt;0,H464/G464,"─")</f>
        <v>0.6530367660735321</v>
      </c>
      <c r="K464" s="1">
        <f t="shared" si="20"/>
        <v>0</v>
      </c>
    </row>
    <row r="465" spans="2:11" ht="30" outlineLevel="2">
      <c r="B465" s="35"/>
      <c r="C465" s="27"/>
      <c r="D465" s="28">
        <v>4390</v>
      </c>
      <c r="E465" s="29" t="s">
        <v>35</v>
      </c>
      <c r="F465" s="30">
        <v>2800</v>
      </c>
      <c r="G465" s="30">
        <v>2800</v>
      </c>
      <c r="H465" s="31">
        <v>0</v>
      </c>
      <c r="I465" s="32">
        <f t="shared" si="21"/>
        <v>0</v>
      </c>
      <c r="K465" s="1">
        <f t="shared" si="20"/>
        <v>0</v>
      </c>
    </row>
    <row r="466" spans="2:11" ht="15" outlineLevel="2">
      <c r="B466" s="35"/>
      <c r="C466" s="27"/>
      <c r="D466" s="28">
        <v>4410</v>
      </c>
      <c r="E466" s="29" t="s">
        <v>73</v>
      </c>
      <c r="F466" s="30">
        <v>7706</v>
      </c>
      <c r="G466" s="30">
        <v>7706</v>
      </c>
      <c r="H466" s="31">
        <v>4939.94</v>
      </c>
      <c r="I466" s="32">
        <f t="shared" si="21"/>
        <v>0.6410511289903971</v>
      </c>
      <c r="K466" s="1">
        <f t="shared" si="20"/>
        <v>0</v>
      </c>
    </row>
    <row r="467" spans="2:11" ht="15" outlineLevel="2">
      <c r="B467" s="35"/>
      <c r="C467" s="27"/>
      <c r="D467" s="28">
        <v>4430</v>
      </c>
      <c r="E467" s="29" t="s">
        <v>18</v>
      </c>
      <c r="F467" s="30">
        <v>2000</v>
      </c>
      <c r="G467" s="30">
        <v>2000</v>
      </c>
      <c r="H467" s="31">
        <v>1137.6</v>
      </c>
      <c r="I467" s="32">
        <f t="shared" si="21"/>
        <v>0.5688</v>
      </c>
      <c r="K467" s="1">
        <f t="shared" si="20"/>
        <v>0</v>
      </c>
    </row>
    <row r="468" spans="2:11" ht="15" outlineLevel="2">
      <c r="B468" s="35"/>
      <c r="C468" s="27"/>
      <c r="D468" s="28">
        <v>4440</v>
      </c>
      <c r="E468" s="29" t="s">
        <v>74</v>
      </c>
      <c r="F468" s="30">
        <v>689915</v>
      </c>
      <c r="G468" s="30">
        <v>692915</v>
      </c>
      <c r="H468" s="31">
        <v>521737</v>
      </c>
      <c r="I468" s="32">
        <f t="shared" si="21"/>
        <v>0.7529595982191177</v>
      </c>
      <c r="K468" s="1">
        <f t="shared" si="20"/>
        <v>0</v>
      </c>
    </row>
    <row r="469" spans="2:11" ht="15" outlineLevel="2">
      <c r="B469" s="35"/>
      <c r="C469" s="27"/>
      <c r="D469" s="28">
        <v>4480</v>
      </c>
      <c r="E469" s="29" t="s">
        <v>123</v>
      </c>
      <c r="F469" s="30">
        <v>2308</v>
      </c>
      <c r="G469" s="30">
        <v>2308</v>
      </c>
      <c r="H469" s="31">
        <v>1985</v>
      </c>
      <c r="I469" s="32">
        <f t="shared" si="21"/>
        <v>0.860051993067591</v>
      </c>
      <c r="K469" s="1">
        <f t="shared" si="20"/>
        <v>0</v>
      </c>
    </row>
    <row r="470" spans="2:11" ht="30" outlineLevel="2">
      <c r="B470" s="35"/>
      <c r="C470" s="27"/>
      <c r="D470" s="28">
        <v>4500</v>
      </c>
      <c r="E470" s="29" t="s">
        <v>96</v>
      </c>
      <c r="F470" s="30">
        <v>2158</v>
      </c>
      <c r="G470" s="30">
        <v>2158</v>
      </c>
      <c r="H470" s="31">
        <v>1038</v>
      </c>
      <c r="I470" s="32">
        <f t="shared" si="21"/>
        <v>0.4810009267840593</v>
      </c>
      <c r="K470" s="1">
        <f t="shared" si="20"/>
        <v>0</v>
      </c>
    </row>
    <row r="471" spans="2:11" ht="30" outlineLevel="2">
      <c r="B471" s="35"/>
      <c r="C471" s="27"/>
      <c r="D471" s="28">
        <v>4700</v>
      </c>
      <c r="E471" s="29" t="s">
        <v>75</v>
      </c>
      <c r="F471" s="30">
        <v>6797</v>
      </c>
      <c r="G471" s="30">
        <v>6797</v>
      </c>
      <c r="H471" s="31">
        <v>2171.71</v>
      </c>
      <c r="I471" s="32">
        <f t="shared" si="21"/>
        <v>0.31951007797557746</v>
      </c>
      <c r="K471" s="1">
        <f t="shared" si="20"/>
        <v>0</v>
      </c>
    </row>
    <row r="472" spans="2:11" ht="15" outlineLevel="2">
      <c r="B472" s="35"/>
      <c r="C472" s="27"/>
      <c r="D472" s="28">
        <v>6050</v>
      </c>
      <c r="E472" s="29" t="s">
        <v>25</v>
      </c>
      <c r="F472" s="30">
        <v>200000</v>
      </c>
      <c r="G472" s="30">
        <v>200000</v>
      </c>
      <c r="H472" s="31">
        <v>0</v>
      </c>
      <c r="I472" s="32">
        <f t="shared" si="21"/>
        <v>0</v>
      </c>
      <c r="K472" s="1">
        <f t="shared" si="20"/>
        <v>0</v>
      </c>
    </row>
    <row r="473" spans="2:11" ht="15" outlineLevel="1">
      <c r="B473" s="35"/>
      <c r="C473" s="21" t="s">
        <v>162</v>
      </c>
      <c r="D473" s="22"/>
      <c r="E473" s="23" t="s">
        <v>163</v>
      </c>
      <c r="F473" s="24">
        <f>SUM(F474:F490)</f>
        <v>916664</v>
      </c>
      <c r="G473" s="24">
        <f>SUM(G474:G490)</f>
        <v>920591</v>
      </c>
      <c r="H473" s="25">
        <f>SUM(H474:H490)</f>
        <v>522826.76999999996</v>
      </c>
      <c r="I473" s="26">
        <f t="shared" si="21"/>
        <v>0.5679251372216326</v>
      </c>
      <c r="K473" s="1">
        <f t="shared" si="20"/>
        <v>0</v>
      </c>
    </row>
    <row r="474" spans="2:11" ht="15" outlineLevel="2">
      <c r="B474" s="35"/>
      <c r="C474" s="27"/>
      <c r="D474" s="28">
        <v>3020</v>
      </c>
      <c r="E474" s="29" t="s">
        <v>64</v>
      </c>
      <c r="F474" s="30">
        <v>250</v>
      </c>
      <c r="G474" s="30">
        <v>250</v>
      </c>
      <c r="H474" s="31">
        <v>22.99</v>
      </c>
      <c r="I474" s="32">
        <f t="shared" si="21"/>
        <v>0.09196</v>
      </c>
      <c r="K474" s="1">
        <f t="shared" si="20"/>
        <v>0</v>
      </c>
    </row>
    <row r="475" spans="2:11" ht="15" outlineLevel="2">
      <c r="B475" s="35"/>
      <c r="C475" s="27"/>
      <c r="D475" s="28">
        <v>4010</v>
      </c>
      <c r="E475" s="29" t="s">
        <v>65</v>
      </c>
      <c r="F475" s="30">
        <v>648961</v>
      </c>
      <c r="G475" s="30">
        <v>654565</v>
      </c>
      <c r="H475" s="31">
        <v>345209.85</v>
      </c>
      <c r="I475" s="32">
        <f t="shared" si="21"/>
        <v>0.5273881891026865</v>
      </c>
      <c r="K475" s="1">
        <f t="shared" si="20"/>
        <v>0</v>
      </c>
    </row>
    <row r="476" spans="2:11" ht="15" outlineLevel="2">
      <c r="B476" s="35"/>
      <c r="C476" s="27"/>
      <c r="D476" s="28">
        <v>4040</v>
      </c>
      <c r="E476" s="29" t="s">
        <v>67</v>
      </c>
      <c r="F476" s="30">
        <v>56100</v>
      </c>
      <c r="G476" s="30">
        <v>54423</v>
      </c>
      <c r="H476" s="31">
        <v>54422.99</v>
      </c>
      <c r="I476" s="32">
        <f t="shared" si="21"/>
        <v>0.9999998162541572</v>
      </c>
      <c r="K476" s="1">
        <f t="shared" si="20"/>
        <v>0</v>
      </c>
    </row>
    <row r="477" spans="2:11" ht="15" outlineLevel="2">
      <c r="B477" s="35"/>
      <c r="C477" s="27"/>
      <c r="D477" s="28">
        <v>4110</v>
      </c>
      <c r="E477" s="29" t="s">
        <v>68</v>
      </c>
      <c r="F477" s="30">
        <v>111576</v>
      </c>
      <c r="G477" s="30">
        <v>111576</v>
      </c>
      <c r="H477" s="31">
        <v>67879.19</v>
      </c>
      <c r="I477" s="32">
        <f t="shared" si="21"/>
        <v>0.6083673012117301</v>
      </c>
      <c r="K477" s="1">
        <f t="shared" si="20"/>
        <v>0</v>
      </c>
    </row>
    <row r="478" spans="2:11" ht="15" outlineLevel="2">
      <c r="B478" s="35"/>
      <c r="C478" s="27"/>
      <c r="D478" s="28">
        <v>4120</v>
      </c>
      <c r="E478" s="29" t="s">
        <v>69</v>
      </c>
      <c r="F478" s="30">
        <v>15986</v>
      </c>
      <c r="G478" s="30">
        <v>15986</v>
      </c>
      <c r="H478" s="31">
        <v>8815.39</v>
      </c>
      <c r="I478" s="32">
        <f t="shared" si="21"/>
        <v>0.5514443888402352</v>
      </c>
      <c r="K478" s="1">
        <f t="shared" si="20"/>
        <v>0</v>
      </c>
    </row>
    <row r="479" spans="2:11" ht="15" outlineLevel="2">
      <c r="B479" s="35"/>
      <c r="C479" s="27"/>
      <c r="D479" s="28">
        <v>4170</v>
      </c>
      <c r="E479" s="29" t="s">
        <v>32</v>
      </c>
      <c r="F479" s="30">
        <v>300</v>
      </c>
      <c r="G479" s="30">
        <v>300</v>
      </c>
      <c r="H479" s="31">
        <v>0</v>
      </c>
      <c r="I479" s="32">
        <f t="shared" si="21"/>
        <v>0</v>
      </c>
      <c r="K479" s="1">
        <f t="shared" si="20"/>
        <v>0</v>
      </c>
    </row>
    <row r="480" spans="2:11" ht="15" outlineLevel="2">
      <c r="B480" s="35"/>
      <c r="C480" s="27"/>
      <c r="D480" s="28">
        <v>4210</v>
      </c>
      <c r="E480" s="29" t="s">
        <v>70</v>
      </c>
      <c r="F480" s="30">
        <v>6650</v>
      </c>
      <c r="G480" s="30">
        <v>6650</v>
      </c>
      <c r="H480" s="31">
        <v>717.23</v>
      </c>
      <c r="I480" s="32">
        <f t="shared" si="21"/>
        <v>0.10785413533834587</v>
      </c>
      <c r="K480" s="1">
        <f t="shared" si="20"/>
        <v>0</v>
      </c>
    </row>
    <row r="481" spans="2:11" ht="15" outlineLevel="2">
      <c r="B481" s="35"/>
      <c r="C481" s="27"/>
      <c r="D481" s="28">
        <v>4240</v>
      </c>
      <c r="E481" s="29" t="s">
        <v>142</v>
      </c>
      <c r="F481" s="30">
        <v>300</v>
      </c>
      <c r="G481" s="30">
        <v>300</v>
      </c>
      <c r="H481" s="31">
        <v>0</v>
      </c>
      <c r="I481" s="32">
        <f t="shared" si="21"/>
        <v>0</v>
      </c>
      <c r="K481" s="1">
        <f aca="true" t="shared" si="22" ref="K481:K505">IF(AND(D481&gt;5999,D481&lt;7000),H481,0)</f>
        <v>0</v>
      </c>
    </row>
    <row r="482" spans="2:11" ht="15" outlineLevel="2">
      <c r="B482" s="35"/>
      <c r="C482" s="27"/>
      <c r="D482" s="28">
        <v>4260</v>
      </c>
      <c r="E482" s="29" t="s">
        <v>33</v>
      </c>
      <c r="F482" s="30">
        <v>20500</v>
      </c>
      <c r="G482" s="30">
        <v>20500</v>
      </c>
      <c r="H482" s="31">
        <v>8038.43</v>
      </c>
      <c r="I482" s="32">
        <f t="shared" si="21"/>
        <v>0.3921185365853659</v>
      </c>
      <c r="K482" s="1">
        <f t="shared" si="22"/>
        <v>0</v>
      </c>
    </row>
    <row r="483" spans="2:11" ht="15" outlineLevel="2">
      <c r="B483" s="35"/>
      <c r="C483" s="27"/>
      <c r="D483" s="28">
        <v>4270</v>
      </c>
      <c r="E483" s="29" t="s">
        <v>34</v>
      </c>
      <c r="F483" s="30">
        <v>2200</v>
      </c>
      <c r="G483" s="30">
        <v>2200</v>
      </c>
      <c r="H483" s="31">
        <v>0</v>
      </c>
      <c r="I483" s="32">
        <f t="shared" si="21"/>
        <v>0</v>
      </c>
      <c r="K483" s="1">
        <f t="shared" si="22"/>
        <v>0</v>
      </c>
    </row>
    <row r="484" spans="2:11" ht="15" outlineLevel="2">
      <c r="B484" s="35"/>
      <c r="C484" s="27"/>
      <c r="D484" s="28">
        <v>4280</v>
      </c>
      <c r="E484" s="29" t="s">
        <v>71</v>
      </c>
      <c r="F484" s="30">
        <v>500</v>
      </c>
      <c r="G484" s="30">
        <v>500</v>
      </c>
      <c r="H484" s="31">
        <v>71</v>
      </c>
      <c r="I484" s="32">
        <f t="shared" si="21"/>
        <v>0.142</v>
      </c>
      <c r="K484" s="1">
        <f t="shared" si="22"/>
        <v>0</v>
      </c>
    </row>
    <row r="485" spans="2:11" ht="15" outlineLevel="2">
      <c r="B485" s="35"/>
      <c r="C485" s="27"/>
      <c r="D485" s="28">
        <v>4300</v>
      </c>
      <c r="E485" s="29" t="s">
        <v>12</v>
      </c>
      <c r="F485" s="30">
        <v>6120</v>
      </c>
      <c r="G485" s="30">
        <v>6120</v>
      </c>
      <c r="H485" s="31">
        <v>2842.19</v>
      </c>
      <c r="I485" s="32">
        <f t="shared" si="21"/>
        <v>0.46441013071895426</v>
      </c>
      <c r="K485" s="1">
        <f t="shared" si="22"/>
        <v>0</v>
      </c>
    </row>
    <row r="486" spans="2:11" ht="15" outlineLevel="2">
      <c r="B486" s="35"/>
      <c r="C486" s="27"/>
      <c r="D486" s="28">
        <v>4350</v>
      </c>
      <c r="E486" s="29" t="s">
        <v>92</v>
      </c>
      <c r="F486" s="30">
        <v>200</v>
      </c>
      <c r="G486" s="30">
        <v>200</v>
      </c>
      <c r="H486" s="31">
        <v>87.71</v>
      </c>
      <c r="I486" s="32">
        <f t="shared" si="21"/>
        <v>0.43855</v>
      </c>
      <c r="K486" s="1">
        <f t="shared" si="22"/>
        <v>0</v>
      </c>
    </row>
    <row r="487" spans="2:11" ht="45" outlineLevel="2">
      <c r="B487" s="35"/>
      <c r="C487" s="27"/>
      <c r="D487" s="28">
        <v>4370</v>
      </c>
      <c r="E487" s="29" t="s">
        <v>84</v>
      </c>
      <c r="F487" s="30">
        <v>600</v>
      </c>
      <c r="G487" s="30">
        <v>600</v>
      </c>
      <c r="H487" s="31">
        <v>96.08</v>
      </c>
      <c r="I487" s="32">
        <f t="shared" si="21"/>
        <v>0.16013333333333332</v>
      </c>
      <c r="K487" s="1">
        <f t="shared" si="22"/>
        <v>0</v>
      </c>
    </row>
    <row r="488" spans="2:11" ht="15" outlineLevel="2">
      <c r="B488" s="35"/>
      <c r="C488" s="27"/>
      <c r="D488" s="28">
        <v>4410</v>
      </c>
      <c r="E488" s="29" t="s">
        <v>73</v>
      </c>
      <c r="F488" s="30">
        <v>200</v>
      </c>
      <c r="G488" s="30">
        <v>200</v>
      </c>
      <c r="H488" s="31">
        <v>133.72</v>
      </c>
      <c r="I488" s="32">
        <f t="shared" si="21"/>
        <v>0.6686</v>
      </c>
      <c r="K488" s="1">
        <f t="shared" si="22"/>
        <v>0</v>
      </c>
    </row>
    <row r="489" spans="2:11" ht="15" outlineLevel="2">
      <c r="B489" s="35"/>
      <c r="C489" s="27"/>
      <c r="D489" s="28">
        <v>4440</v>
      </c>
      <c r="E489" s="29" t="s">
        <v>74</v>
      </c>
      <c r="F489" s="30">
        <v>45921</v>
      </c>
      <c r="G489" s="30">
        <v>45921</v>
      </c>
      <c r="H489" s="31">
        <v>34440</v>
      </c>
      <c r="I489" s="32">
        <f t="shared" si="21"/>
        <v>0.7499836676030575</v>
      </c>
      <c r="K489" s="1">
        <f t="shared" si="22"/>
        <v>0</v>
      </c>
    </row>
    <row r="490" spans="2:11" ht="30" outlineLevel="2">
      <c r="B490" s="35"/>
      <c r="C490" s="27"/>
      <c r="D490" s="28">
        <v>4700</v>
      </c>
      <c r="E490" s="29" t="s">
        <v>75</v>
      </c>
      <c r="F490" s="30">
        <v>300</v>
      </c>
      <c r="G490" s="30">
        <v>300</v>
      </c>
      <c r="H490" s="31">
        <v>50</v>
      </c>
      <c r="I490" s="32">
        <f t="shared" si="21"/>
        <v>0.16666666666666666</v>
      </c>
      <c r="K490" s="1">
        <f t="shared" si="22"/>
        <v>0</v>
      </c>
    </row>
    <row r="491" spans="2:11" ht="30" outlineLevel="1">
      <c r="B491" s="35"/>
      <c r="C491" s="21" t="s">
        <v>164</v>
      </c>
      <c r="D491" s="22"/>
      <c r="E491" s="23" t="s">
        <v>165</v>
      </c>
      <c r="F491" s="24">
        <f>SUM(F492:F507)</f>
        <v>1555547</v>
      </c>
      <c r="G491" s="24">
        <f>SUM(G492:G507)</f>
        <v>1555547</v>
      </c>
      <c r="H491" s="25">
        <f>SUM(H492:H507)</f>
        <v>807536.92</v>
      </c>
      <c r="I491" s="26">
        <f t="shared" si="21"/>
        <v>0.5191337323783852</v>
      </c>
      <c r="K491" s="1">
        <f t="shared" si="22"/>
        <v>0</v>
      </c>
    </row>
    <row r="492" spans="2:11" ht="15" outlineLevel="2">
      <c r="B492" s="35"/>
      <c r="C492" s="27"/>
      <c r="D492" s="28">
        <v>3020</v>
      </c>
      <c r="E492" s="29" t="s">
        <v>64</v>
      </c>
      <c r="F492" s="30">
        <v>616</v>
      </c>
      <c r="G492" s="30">
        <v>616</v>
      </c>
      <c r="H492" s="31">
        <v>0</v>
      </c>
      <c r="I492" s="32">
        <f t="shared" si="21"/>
        <v>0</v>
      </c>
      <c r="K492" s="1">
        <f t="shared" si="22"/>
        <v>0</v>
      </c>
    </row>
    <row r="493" spans="2:11" ht="15" outlineLevel="2">
      <c r="B493" s="35"/>
      <c r="C493" s="27"/>
      <c r="D493" s="28">
        <v>4010</v>
      </c>
      <c r="E493" s="29" t="s">
        <v>65</v>
      </c>
      <c r="F493" s="30">
        <v>846209</v>
      </c>
      <c r="G493" s="30">
        <v>846209</v>
      </c>
      <c r="H493" s="31">
        <v>427834.72</v>
      </c>
      <c r="I493" s="32">
        <f t="shared" si="21"/>
        <v>0.5055898956404387</v>
      </c>
      <c r="K493" s="1">
        <f t="shared" si="22"/>
        <v>0</v>
      </c>
    </row>
    <row r="494" spans="2:11" ht="15" outlineLevel="2">
      <c r="B494" s="35"/>
      <c r="C494" s="27"/>
      <c r="D494" s="28">
        <v>4040</v>
      </c>
      <c r="E494" s="29" t="s">
        <v>67</v>
      </c>
      <c r="F494" s="30">
        <v>84692</v>
      </c>
      <c r="G494" s="30">
        <v>84692</v>
      </c>
      <c r="H494" s="31">
        <v>72720.12</v>
      </c>
      <c r="I494" s="32">
        <f t="shared" si="21"/>
        <v>0.8586421385727104</v>
      </c>
      <c r="K494" s="1">
        <f t="shared" si="22"/>
        <v>0</v>
      </c>
    </row>
    <row r="495" spans="2:11" ht="15" outlineLevel="2">
      <c r="B495" s="35"/>
      <c r="C495" s="27"/>
      <c r="D495" s="28">
        <v>4110</v>
      </c>
      <c r="E495" s="29" t="s">
        <v>68</v>
      </c>
      <c r="F495" s="30">
        <v>167012</v>
      </c>
      <c r="G495" s="30">
        <v>167012</v>
      </c>
      <c r="H495" s="31">
        <v>84373.9</v>
      </c>
      <c r="I495" s="32">
        <f t="shared" si="21"/>
        <v>0.5051966325772999</v>
      </c>
      <c r="K495" s="1">
        <f t="shared" si="22"/>
        <v>0</v>
      </c>
    </row>
    <row r="496" spans="2:11" ht="15" outlineLevel="2">
      <c r="B496" s="35"/>
      <c r="C496" s="27"/>
      <c r="D496" s="28">
        <v>4120</v>
      </c>
      <c r="E496" s="29" t="s">
        <v>69</v>
      </c>
      <c r="F496" s="30">
        <v>23803</v>
      </c>
      <c r="G496" s="30">
        <v>23803</v>
      </c>
      <c r="H496" s="31">
        <v>9375.38</v>
      </c>
      <c r="I496" s="32">
        <f t="shared" si="21"/>
        <v>0.3938738814435155</v>
      </c>
      <c r="K496" s="1">
        <f t="shared" si="22"/>
        <v>0</v>
      </c>
    </row>
    <row r="497" spans="2:11" ht="15" outlineLevel="2">
      <c r="B497" s="35"/>
      <c r="C497" s="27"/>
      <c r="D497" s="28">
        <v>4170</v>
      </c>
      <c r="E497" s="29" t="s">
        <v>32</v>
      </c>
      <c r="F497" s="30">
        <v>133510</v>
      </c>
      <c r="G497" s="30">
        <v>133510</v>
      </c>
      <c r="H497" s="31">
        <v>61448</v>
      </c>
      <c r="I497" s="32">
        <f t="shared" si="21"/>
        <v>0.46025016852670214</v>
      </c>
      <c r="K497" s="1">
        <f t="shared" si="22"/>
        <v>0</v>
      </c>
    </row>
    <row r="498" spans="2:11" ht="15" outlineLevel="2">
      <c r="B498" s="35"/>
      <c r="C498" s="27"/>
      <c r="D498" s="28">
        <v>4210</v>
      </c>
      <c r="E498" s="29" t="s">
        <v>70</v>
      </c>
      <c r="F498" s="30">
        <v>52014</v>
      </c>
      <c r="G498" s="30">
        <v>52014</v>
      </c>
      <c r="H498" s="31">
        <v>21537.51</v>
      </c>
      <c r="I498" s="32">
        <f t="shared" si="21"/>
        <v>0.41407140385280883</v>
      </c>
      <c r="K498" s="1">
        <f t="shared" si="22"/>
        <v>0</v>
      </c>
    </row>
    <row r="499" spans="2:11" ht="15" outlineLevel="2">
      <c r="B499" s="35"/>
      <c r="C499" s="27"/>
      <c r="D499" s="28">
        <v>4240</v>
      </c>
      <c r="E499" s="29" t="s">
        <v>142</v>
      </c>
      <c r="F499" s="30">
        <v>7543</v>
      </c>
      <c r="G499" s="30">
        <v>7543</v>
      </c>
      <c r="H499" s="31">
        <v>6061.61</v>
      </c>
      <c r="I499" s="32">
        <f t="shared" si="21"/>
        <v>0.8036073180432188</v>
      </c>
      <c r="K499" s="1">
        <f t="shared" si="22"/>
        <v>0</v>
      </c>
    </row>
    <row r="500" spans="2:11" ht="15" outlineLevel="2">
      <c r="B500" s="35"/>
      <c r="C500" s="27"/>
      <c r="D500" s="28">
        <v>4260</v>
      </c>
      <c r="E500" s="29" t="s">
        <v>33</v>
      </c>
      <c r="F500" s="30">
        <v>154240</v>
      </c>
      <c r="G500" s="30">
        <v>154240</v>
      </c>
      <c r="H500" s="31">
        <v>64564.12</v>
      </c>
      <c r="I500" s="32">
        <f t="shared" si="21"/>
        <v>0.41859517634854776</v>
      </c>
      <c r="K500" s="1">
        <f t="shared" si="22"/>
        <v>0</v>
      </c>
    </row>
    <row r="501" spans="2:11" ht="15" outlineLevel="2">
      <c r="B501" s="35"/>
      <c r="C501" s="27"/>
      <c r="D501" s="28">
        <v>4270</v>
      </c>
      <c r="E501" s="29" t="s">
        <v>34</v>
      </c>
      <c r="F501" s="30">
        <v>3420</v>
      </c>
      <c r="G501" s="30">
        <v>3420</v>
      </c>
      <c r="H501" s="31">
        <v>1722</v>
      </c>
      <c r="I501" s="32">
        <f t="shared" si="21"/>
        <v>0.5035087719298246</v>
      </c>
      <c r="K501" s="1">
        <f t="shared" si="22"/>
        <v>0</v>
      </c>
    </row>
    <row r="502" spans="2:11" ht="15" outlineLevel="2">
      <c r="B502" s="35"/>
      <c r="C502" s="27"/>
      <c r="D502" s="28">
        <v>4280</v>
      </c>
      <c r="E502" s="29" t="s">
        <v>71</v>
      </c>
      <c r="F502" s="30">
        <v>842</v>
      </c>
      <c r="G502" s="30">
        <v>842</v>
      </c>
      <c r="H502" s="31">
        <v>210</v>
      </c>
      <c r="I502" s="32">
        <f t="shared" si="21"/>
        <v>0.2494061757719715</v>
      </c>
      <c r="K502" s="1">
        <f t="shared" si="22"/>
        <v>0</v>
      </c>
    </row>
    <row r="503" spans="2:11" ht="15" outlineLevel="2">
      <c r="B503" s="35"/>
      <c r="C503" s="27"/>
      <c r="D503" s="28">
        <v>4300</v>
      </c>
      <c r="E503" s="29" t="s">
        <v>12</v>
      </c>
      <c r="F503" s="30">
        <v>24410</v>
      </c>
      <c r="G503" s="30">
        <v>24410</v>
      </c>
      <c r="H503" s="31">
        <v>16894.17</v>
      </c>
      <c r="I503" s="32">
        <f t="shared" si="21"/>
        <v>0.6921003687013518</v>
      </c>
      <c r="K503" s="1">
        <f t="shared" si="22"/>
        <v>0</v>
      </c>
    </row>
    <row r="504" spans="2:11" ht="15" outlineLevel="2">
      <c r="B504" s="35"/>
      <c r="C504" s="27"/>
      <c r="D504" s="28">
        <v>4350</v>
      </c>
      <c r="E504" s="29" t="s">
        <v>92</v>
      </c>
      <c r="F504" s="30">
        <v>1489</v>
      </c>
      <c r="G504" s="30">
        <v>1489</v>
      </c>
      <c r="H504" s="31">
        <v>429.14</v>
      </c>
      <c r="I504" s="32">
        <f t="shared" si="21"/>
        <v>0.2882068502350571</v>
      </c>
      <c r="K504" s="1">
        <f t="shared" si="22"/>
        <v>0</v>
      </c>
    </row>
    <row r="505" spans="2:11" ht="45" outlineLevel="2">
      <c r="B505" s="35"/>
      <c r="C505" s="27"/>
      <c r="D505" s="28">
        <v>4370</v>
      </c>
      <c r="E505" s="29" t="s">
        <v>84</v>
      </c>
      <c r="F505" s="30">
        <v>3492</v>
      </c>
      <c r="G505" s="30">
        <v>3492</v>
      </c>
      <c r="H505" s="31">
        <v>1325.25</v>
      </c>
      <c r="I505" s="32">
        <f t="shared" si="21"/>
        <v>0.3795103092783505</v>
      </c>
      <c r="K505" s="1">
        <f t="shared" si="22"/>
        <v>0</v>
      </c>
    </row>
    <row r="506" spans="2:11" ht="15" outlineLevel="2">
      <c r="B506" s="35"/>
      <c r="C506" s="27"/>
      <c r="D506" s="28">
        <v>4440</v>
      </c>
      <c r="E506" s="29" t="s">
        <v>74</v>
      </c>
      <c r="F506" s="30">
        <v>52055</v>
      </c>
      <c r="G506" s="30">
        <v>52055</v>
      </c>
      <c r="H506" s="31">
        <v>39041</v>
      </c>
      <c r="I506" s="32">
        <f t="shared" si="21"/>
        <v>0.7499951973873787</v>
      </c>
      <c r="K506" s="1">
        <f>IF(AND(D506&gt;5999,D506&lt;7000),H506,0)</f>
        <v>0</v>
      </c>
    </row>
    <row r="507" spans="2:9" ht="30" outlineLevel="2">
      <c r="B507" s="35"/>
      <c r="C507" s="27"/>
      <c r="D507" s="28">
        <v>4700</v>
      </c>
      <c r="E507" s="29" t="s">
        <v>75</v>
      </c>
      <c r="F507" s="30">
        <v>200</v>
      </c>
      <c r="G507" s="30">
        <v>200</v>
      </c>
      <c r="H507" s="31">
        <v>0</v>
      </c>
      <c r="I507" s="32">
        <f t="shared" si="21"/>
        <v>0</v>
      </c>
    </row>
    <row r="508" spans="2:11" ht="30" outlineLevel="1">
      <c r="B508" s="35"/>
      <c r="C508" s="21" t="s">
        <v>166</v>
      </c>
      <c r="D508" s="22"/>
      <c r="E508" s="23" t="s">
        <v>167</v>
      </c>
      <c r="F508" s="24">
        <f>SUM(F509:F525)</f>
        <v>727202</v>
      </c>
      <c r="G508" s="24">
        <f>SUM(G509:G525)</f>
        <v>743292</v>
      </c>
      <c r="H508" s="25">
        <f>SUM(H509:H525)</f>
        <v>382917.63</v>
      </c>
      <c r="I508" s="26">
        <f t="shared" si="21"/>
        <v>0.5151644710288823</v>
      </c>
      <c r="K508" s="1">
        <f aca="true" t="shared" si="23" ref="K508:K527">IF(AND(D508&gt;5999,D508&lt;7000),H508,0)</f>
        <v>0</v>
      </c>
    </row>
    <row r="509" spans="2:11" ht="15" outlineLevel="2">
      <c r="B509" s="35"/>
      <c r="C509" s="27"/>
      <c r="D509" s="28">
        <v>3020</v>
      </c>
      <c r="E509" s="29" t="s">
        <v>64</v>
      </c>
      <c r="F509" s="30">
        <v>0</v>
      </c>
      <c r="G509" s="30">
        <v>100</v>
      </c>
      <c r="H509" s="31">
        <v>0</v>
      </c>
      <c r="I509" s="32">
        <f t="shared" si="21"/>
        <v>0</v>
      </c>
      <c r="K509" s="1">
        <f t="shared" si="23"/>
        <v>0</v>
      </c>
    </row>
    <row r="510" spans="2:11" ht="15" outlineLevel="2">
      <c r="B510" s="35"/>
      <c r="C510" s="27"/>
      <c r="D510" s="28">
        <v>4010</v>
      </c>
      <c r="E510" s="29" t="s">
        <v>65</v>
      </c>
      <c r="F510" s="30">
        <v>402055</v>
      </c>
      <c r="G510" s="30">
        <v>416452</v>
      </c>
      <c r="H510" s="31">
        <v>233620.93</v>
      </c>
      <c r="I510" s="32">
        <f t="shared" si="21"/>
        <v>0.5609792485088317</v>
      </c>
      <c r="K510" s="1">
        <f t="shared" si="23"/>
        <v>0</v>
      </c>
    </row>
    <row r="511" spans="2:11" ht="15" outlineLevel="2">
      <c r="B511" s="35"/>
      <c r="C511" s="27"/>
      <c r="D511" s="28">
        <v>4040</v>
      </c>
      <c r="E511" s="29" t="s">
        <v>67</v>
      </c>
      <c r="F511" s="30">
        <v>49746</v>
      </c>
      <c r="G511" s="30">
        <v>35349</v>
      </c>
      <c r="H511" s="31">
        <v>35348.49</v>
      </c>
      <c r="I511" s="32">
        <f t="shared" si="21"/>
        <v>0.9999855724348637</v>
      </c>
      <c r="K511" s="1">
        <f t="shared" si="23"/>
        <v>0</v>
      </c>
    </row>
    <row r="512" spans="2:11" ht="15" outlineLevel="2">
      <c r="B512" s="35"/>
      <c r="C512" s="27"/>
      <c r="D512" s="28">
        <v>4110</v>
      </c>
      <c r="E512" s="29" t="s">
        <v>68</v>
      </c>
      <c r="F512" s="30">
        <v>85866</v>
      </c>
      <c r="G512" s="30">
        <v>87309</v>
      </c>
      <c r="H512" s="31">
        <v>40173.86</v>
      </c>
      <c r="I512" s="32">
        <f t="shared" si="21"/>
        <v>0.46013423587488117</v>
      </c>
      <c r="K512" s="1">
        <f t="shared" si="23"/>
        <v>0</v>
      </c>
    </row>
    <row r="513" spans="2:11" ht="15" outlineLevel="2">
      <c r="B513" s="35"/>
      <c r="C513" s="27"/>
      <c r="D513" s="28">
        <v>4120</v>
      </c>
      <c r="E513" s="29" t="s">
        <v>69</v>
      </c>
      <c r="F513" s="30">
        <v>10975</v>
      </c>
      <c r="G513" s="30">
        <v>11182</v>
      </c>
      <c r="H513" s="31">
        <v>5604.03</v>
      </c>
      <c r="I513" s="32">
        <f t="shared" si="21"/>
        <v>0.5011652656054373</v>
      </c>
      <c r="K513" s="1">
        <f t="shared" si="23"/>
        <v>0</v>
      </c>
    </row>
    <row r="514" spans="2:11" ht="15" outlineLevel="2">
      <c r="B514" s="35"/>
      <c r="C514" s="27"/>
      <c r="D514" s="28">
        <v>4170</v>
      </c>
      <c r="E514" s="29" t="s">
        <v>32</v>
      </c>
      <c r="F514" s="30">
        <v>10000</v>
      </c>
      <c r="G514" s="30">
        <v>26440</v>
      </c>
      <c r="H514" s="31">
        <v>5890</v>
      </c>
      <c r="I514" s="32">
        <f t="shared" si="21"/>
        <v>0.22276853252647505</v>
      </c>
      <c r="K514" s="1">
        <f t="shared" si="23"/>
        <v>0</v>
      </c>
    </row>
    <row r="515" spans="2:11" ht="15" outlineLevel="2">
      <c r="B515" s="35"/>
      <c r="C515" s="27"/>
      <c r="D515" s="28">
        <v>4210</v>
      </c>
      <c r="E515" s="29" t="s">
        <v>70</v>
      </c>
      <c r="F515" s="30">
        <v>5000</v>
      </c>
      <c r="G515" s="30">
        <v>6000</v>
      </c>
      <c r="H515" s="31">
        <v>2916.64</v>
      </c>
      <c r="I515" s="32">
        <f t="shared" si="21"/>
        <v>0.48610666666666663</v>
      </c>
      <c r="K515" s="1">
        <f t="shared" si="23"/>
        <v>0</v>
      </c>
    </row>
    <row r="516" spans="2:11" ht="15" outlineLevel="2">
      <c r="B516" s="35"/>
      <c r="C516" s="27"/>
      <c r="D516" s="28">
        <v>4240</v>
      </c>
      <c r="E516" s="29" t="s">
        <v>142</v>
      </c>
      <c r="F516" s="30">
        <v>1000</v>
      </c>
      <c r="G516" s="30">
        <v>1000</v>
      </c>
      <c r="H516" s="31">
        <v>0</v>
      </c>
      <c r="I516" s="32">
        <f t="shared" si="21"/>
        <v>0</v>
      </c>
      <c r="K516" s="1">
        <f t="shared" si="23"/>
        <v>0</v>
      </c>
    </row>
    <row r="517" spans="2:11" ht="15" outlineLevel="2">
      <c r="B517" s="35"/>
      <c r="C517" s="27"/>
      <c r="D517" s="28">
        <v>4260</v>
      </c>
      <c r="E517" s="29" t="s">
        <v>33</v>
      </c>
      <c r="F517" s="30">
        <v>100000</v>
      </c>
      <c r="G517" s="30">
        <v>100000</v>
      </c>
      <c r="H517" s="31">
        <v>28484.09</v>
      </c>
      <c r="I517" s="32">
        <f t="shared" si="21"/>
        <v>0.2848409</v>
      </c>
      <c r="K517" s="1">
        <f t="shared" si="23"/>
        <v>0</v>
      </c>
    </row>
    <row r="518" spans="2:11" ht="15" outlineLevel="2">
      <c r="B518" s="35"/>
      <c r="C518" s="27"/>
      <c r="D518" s="28">
        <v>4280</v>
      </c>
      <c r="E518" s="29" t="s">
        <v>71</v>
      </c>
      <c r="F518" s="30">
        <v>600</v>
      </c>
      <c r="G518" s="30">
        <v>1000</v>
      </c>
      <c r="H518" s="31">
        <v>456</v>
      </c>
      <c r="I518" s="32">
        <f t="shared" si="21"/>
        <v>0.456</v>
      </c>
      <c r="K518" s="1">
        <f t="shared" si="23"/>
        <v>0</v>
      </c>
    </row>
    <row r="519" spans="2:11" ht="15" outlineLevel="2">
      <c r="B519" s="35"/>
      <c r="C519" s="27"/>
      <c r="D519" s="28">
        <v>4300</v>
      </c>
      <c r="E519" s="29" t="s">
        <v>12</v>
      </c>
      <c r="F519" s="30">
        <v>25000</v>
      </c>
      <c r="G519" s="30">
        <v>22000</v>
      </c>
      <c r="H519" s="31">
        <v>7294.23</v>
      </c>
      <c r="I519" s="32">
        <f t="shared" si="21"/>
        <v>0.3315559090909091</v>
      </c>
      <c r="K519" s="1">
        <f t="shared" si="23"/>
        <v>0</v>
      </c>
    </row>
    <row r="520" spans="2:11" ht="15" outlineLevel="2">
      <c r="B520" s="35"/>
      <c r="C520" s="27"/>
      <c r="D520" s="28">
        <v>4350</v>
      </c>
      <c r="E520" s="29" t="s">
        <v>92</v>
      </c>
      <c r="F520" s="30">
        <v>3720</v>
      </c>
      <c r="G520" s="30">
        <v>3620</v>
      </c>
      <c r="H520" s="31">
        <v>331.2</v>
      </c>
      <c r="I520" s="32">
        <f t="shared" si="21"/>
        <v>0.09149171270718232</v>
      </c>
      <c r="K520" s="1">
        <f t="shared" si="23"/>
        <v>0</v>
      </c>
    </row>
    <row r="521" spans="2:11" ht="45" outlineLevel="2">
      <c r="B521" s="35"/>
      <c r="C521" s="27"/>
      <c r="D521" s="28">
        <v>4370</v>
      </c>
      <c r="E521" s="29" t="s">
        <v>84</v>
      </c>
      <c r="F521" s="30">
        <v>4000</v>
      </c>
      <c r="G521" s="30">
        <v>3600</v>
      </c>
      <c r="H521" s="31">
        <v>1109.6</v>
      </c>
      <c r="I521" s="32">
        <f t="shared" si="21"/>
        <v>0.3082222222222222</v>
      </c>
      <c r="K521" s="1">
        <f t="shared" si="23"/>
        <v>0</v>
      </c>
    </row>
    <row r="522" spans="2:11" ht="15" outlineLevel="2">
      <c r="B522" s="35"/>
      <c r="C522" s="27"/>
      <c r="D522" s="28">
        <v>4410</v>
      </c>
      <c r="E522" s="29" t="s">
        <v>73</v>
      </c>
      <c r="F522" s="30">
        <v>1000</v>
      </c>
      <c r="G522" s="30">
        <v>1000</v>
      </c>
      <c r="H522" s="31">
        <v>509.56</v>
      </c>
      <c r="I522" s="32">
        <f t="shared" si="21"/>
        <v>0.50956</v>
      </c>
      <c r="K522" s="1">
        <f t="shared" si="23"/>
        <v>0</v>
      </c>
    </row>
    <row r="523" spans="2:11" ht="15" outlineLevel="2">
      <c r="B523" s="35"/>
      <c r="C523" s="27"/>
      <c r="D523" s="28">
        <v>4440</v>
      </c>
      <c r="E523" s="29" t="s">
        <v>74</v>
      </c>
      <c r="F523" s="30">
        <v>23640</v>
      </c>
      <c r="G523" s="30">
        <v>23640</v>
      </c>
      <c r="H523" s="31">
        <v>17950</v>
      </c>
      <c r="I523" s="32">
        <f t="shared" si="21"/>
        <v>0.7593062605752962</v>
      </c>
      <c r="K523" s="1">
        <f t="shared" si="23"/>
        <v>0</v>
      </c>
    </row>
    <row r="524" spans="2:11" ht="15" outlineLevel="2">
      <c r="B524" s="35"/>
      <c r="C524" s="27"/>
      <c r="D524" s="28">
        <v>4480</v>
      </c>
      <c r="E524" s="29" t="s">
        <v>123</v>
      </c>
      <c r="F524" s="30">
        <v>4100</v>
      </c>
      <c r="G524" s="30">
        <v>4100</v>
      </c>
      <c r="H524" s="31">
        <v>2929</v>
      </c>
      <c r="I524" s="32">
        <f t="shared" si="21"/>
        <v>0.714390243902439</v>
      </c>
      <c r="K524" s="1">
        <f t="shared" si="23"/>
        <v>0</v>
      </c>
    </row>
    <row r="525" spans="2:11" ht="30" outlineLevel="2">
      <c r="B525" s="35"/>
      <c r="C525" s="27"/>
      <c r="D525" s="28">
        <v>4700</v>
      </c>
      <c r="E525" s="29" t="s">
        <v>75</v>
      </c>
      <c r="F525" s="30">
        <v>500</v>
      </c>
      <c r="G525" s="30">
        <v>500</v>
      </c>
      <c r="H525" s="31">
        <v>300</v>
      </c>
      <c r="I525" s="32">
        <f t="shared" si="21"/>
        <v>0.6</v>
      </c>
      <c r="K525" s="1">
        <f t="shared" si="23"/>
        <v>0</v>
      </c>
    </row>
    <row r="526" spans="2:11" ht="15" outlineLevel="1">
      <c r="B526" s="35"/>
      <c r="C526" s="21" t="s">
        <v>168</v>
      </c>
      <c r="D526" s="22"/>
      <c r="E526" s="23" t="s">
        <v>169</v>
      </c>
      <c r="F526" s="24">
        <f>SUM(F527:F530)</f>
        <v>411857</v>
      </c>
      <c r="G526" s="24">
        <f>SUM(G527:G530)</f>
        <v>379397</v>
      </c>
      <c r="H526" s="25">
        <f>SUM(H527:H530)</f>
        <v>41654.58</v>
      </c>
      <c r="I526" s="26">
        <f aca="true" t="shared" si="24" ref="I526:I598">IF(G526&lt;&gt;0,H526/G526,"─")</f>
        <v>0.10979153762417732</v>
      </c>
      <c r="K526" s="1">
        <f t="shared" si="23"/>
        <v>0</v>
      </c>
    </row>
    <row r="527" spans="2:11" ht="15" outlineLevel="2">
      <c r="B527" s="35"/>
      <c r="C527" s="27"/>
      <c r="D527" s="28">
        <v>4210</v>
      </c>
      <c r="E527" s="29" t="s">
        <v>70</v>
      </c>
      <c r="F527" s="30">
        <v>0</v>
      </c>
      <c r="G527" s="30">
        <v>3388</v>
      </c>
      <c r="H527" s="31">
        <v>675.99</v>
      </c>
      <c r="I527" s="32">
        <f t="shared" si="24"/>
        <v>0.19952479338842977</v>
      </c>
      <c r="K527" s="1">
        <f t="shared" si="23"/>
        <v>0</v>
      </c>
    </row>
    <row r="528" spans="2:11" ht="15" outlineLevel="2">
      <c r="B528" s="35"/>
      <c r="C528" s="27"/>
      <c r="D528" s="28">
        <v>4300</v>
      </c>
      <c r="E528" s="29" t="s">
        <v>12</v>
      </c>
      <c r="F528" s="30">
        <v>411857</v>
      </c>
      <c r="G528" s="30">
        <v>325757</v>
      </c>
      <c r="H528" s="31">
        <v>27127.1</v>
      </c>
      <c r="I528" s="32">
        <f t="shared" si="24"/>
        <v>0.08327403555410935</v>
      </c>
      <c r="K528" s="1">
        <f>IF(AND(D528&gt;5999,D528&lt;7000),H528,0)</f>
        <v>0</v>
      </c>
    </row>
    <row r="529" spans="2:11" ht="15" outlineLevel="2">
      <c r="B529" s="35"/>
      <c r="C529" s="27"/>
      <c r="D529" s="28">
        <v>4410</v>
      </c>
      <c r="E529" s="29" t="s">
        <v>73</v>
      </c>
      <c r="F529" s="30">
        <v>0</v>
      </c>
      <c r="G529" s="30">
        <v>9516</v>
      </c>
      <c r="H529" s="31">
        <v>4305.49</v>
      </c>
      <c r="I529" s="32">
        <f t="shared" si="24"/>
        <v>0.45244745691467003</v>
      </c>
      <c r="K529" s="1">
        <f>IF(AND(D529&gt;5999,D529&lt;7000),H529,0)</f>
        <v>0</v>
      </c>
    </row>
    <row r="530" spans="2:11" ht="30" outlineLevel="2">
      <c r="B530" s="35"/>
      <c r="C530" s="27"/>
      <c r="D530" s="28">
        <v>4700</v>
      </c>
      <c r="E530" s="29" t="s">
        <v>75</v>
      </c>
      <c r="F530" s="30">
        <v>0</v>
      </c>
      <c r="G530" s="30">
        <v>40736</v>
      </c>
      <c r="H530" s="31">
        <v>9546</v>
      </c>
      <c r="I530" s="32">
        <f t="shared" si="24"/>
        <v>0.2343381775333857</v>
      </c>
      <c r="K530" s="1">
        <f aca="true" t="shared" si="25" ref="K530:K549">IF(AND(D530&gt;5999,D530&lt;7000),H530,0)</f>
        <v>0</v>
      </c>
    </row>
    <row r="531" spans="2:11" ht="15" outlineLevel="1">
      <c r="B531" s="35"/>
      <c r="C531" s="21" t="s">
        <v>170</v>
      </c>
      <c r="D531" s="22"/>
      <c r="E531" s="23" t="s">
        <v>171</v>
      </c>
      <c r="F531" s="24">
        <f>SUM(F532:F546)</f>
        <v>1995699</v>
      </c>
      <c r="G531" s="24">
        <f>SUM(G532:G546)</f>
        <v>2012861</v>
      </c>
      <c r="H531" s="25">
        <f>SUM(H532:H546)</f>
        <v>1134994.09</v>
      </c>
      <c r="I531" s="26">
        <f t="shared" si="24"/>
        <v>0.5638710720710471</v>
      </c>
      <c r="K531" s="1">
        <f t="shared" si="25"/>
        <v>0</v>
      </c>
    </row>
    <row r="532" spans="2:11" ht="15" outlineLevel="2">
      <c r="B532" s="35"/>
      <c r="C532" s="27"/>
      <c r="D532" s="28">
        <v>3020</v>
      </c>
      <c r="E532" s="29" t="s">
        <v>64</v>
      </c>
      <c r="F532" s="30">
        <v>5700</v>
      </c>
      <c r="G532" s="30">
        <v>5700</v>
      </c>
      <c r="H532" s="31">
        <v>1684.37</v>
      </c>
      <c r="I532" s="32">
        <f t="shared" si="24"/>
        <v>0.2955035087719298</v>
      </c>
      <c r="K532" s="1">
        <f t="shared" si="25"/>
        <v>0</v>
      </c>
    </row>
    <row r="533" spans="2:11" ht="15" outlineLevel="2">
      <c r="B533" s="35"/>
      <c r="C533" s="27"/>
      <c r="D533" s="28">
        <v>4010</v>
      </c>
      <c r="E533" s="29" t="s">
        <v>65</v>
      </c>
      <c r="F533" s="30">
        <v>588801</v>
      </c>
      <c r="G533" s="30">
        <v>608451</v>
      </c>
      <c r="H533" s="31">
        <v>353154.02</v>
      </c>
      <c r="I533" s="32">
        <f t="shared" si="24"/>
        <v>0.5804148896131324</v>
      </c>
      <c r="K533" s="1">
        <f t="shared" si="25"/>
        <v>0</v>
      </c>
    </row>
    <row r="534" spans="2:11" ht="15" outlineLevel="2">
      <c r="B534" s="35"/>
      <c r="C534" s="27"/>
      <c r="D534" s="28">
        <v>4040</v>
      </c>
      <c r="E534" s="29" t="s">
        <v>67</v>
      </c>
      <c r="F534" s="30">
        <v>57245</v>
      </c>
      <c r="G534" s="30">
        <v>54757</v>
      </c>
      <c r="H534" s="31">
        <v>54212.83</v>
      </c>
      <c r="I534" s="32">
        <f t="shared" si="24"/>
        <v>0.9900620925178516</v>
      </c>
      <c r="K534" s="1">
        <f t="shared" si="25"/>
        <v>0</v>
      </c>
    </row>
    <row r="535" spans="2:11" ht="15" outlineLevel="2">
      <c r="B535" s="35"/>
      <c r="C535" s="27"/>
      <c r="D535" s="28">
        <v>4110</v>
      </c>
      <c r="E535" s="29" t="s">
        <v>68</v>
      </c>
      <c r="F535" s="30">
        <v>112203</v>
      </c>
      <c r="G535" s="30">
        <v>112203</v>
      </c>
      <c r="H535" s="31">
        <v>61700.69</v>
      </c>
      <c r="I535" s="32">
        <f t="shared" si="24"/>
        <v>0.54990231990232</v>
      </c>
      <c r="K535" s="1">
        <f t="shared" si="25"/>
        <v>0</v>
      </c>
    </row>
    <row r="536" spans="2:11" ht="15" outlineLevel="2">
      <c r="B536" s="35"/>
      <c r="C536" s="27"/>
      <c r="D536" s="28">
        <v>4120</v>
      </c>
      <c r="E536" s="29" t="s">
        <v>69</v>
      </c>
      <c r="F536" s="30">
        <v>15836</v>
      </c>
      <c r="G536" s="30">
        <v>15836</v>
      </c>
      <c r="H536" s="31">
        <v>5547.46</v>
      </c>
      <c r="I536" s="32">
        <f t="shared" si="24"/>
        <v>0.3503068956807275</v>
      </c>
      <c r="K536" s="1">
        <f t="shared" si="25"/>
        <v>0</v>
      </c>
    </row>
    <row r="537" spans="2:11" ht="15" outlineLevel="2">
      <c r="B537" s="35"/>
      <c r="C537" s="27"/>
      <c r="D537" s="28">
        <v>4170</v>
      </c>
      <c r="E537" s="29" t="s">
        <v>32</v>
      </c>
      <c r="F537" s="30">
        <v>200</v>
      </c>
      <c r="G537" s="30">
        <v>200</v>
      </c>
      <c r="H537" s="31">
        <v>0</v>
      </c>
      <c r="I537" s="32">
        <f t="shared" si="24"/>
        <v>0</v>
      </c>
      <c r="K537" s="1">
        <f t="shared" si="25"/>
        <v>0</v>
      </c>
    </row>
    <row r="538" spans="2:11" ht="15" outlineLevel="2">
      <c r="B538" s="35"/>
      <c r="C538" s="27"/>
      <c r="D538" s="28">
        <v>4210</v>
      </c>
      <c r="E538" s="29" t="s">
        <v>70</v>
      </c>
      <c r="F538" s="30">
        <v>50750</v>
      </c>
      <c r="G538" s="30">
        <v>50750</v>
      </c>
      <c r="H538" s="31">
        <v>10709.54</v>
      </c>
      <c r="I538" s="32">
        <f t="shared" si="24"/>
        <v>0.21102541871921185</v>
      </c>
      <c r="K538" s="1">
        <f t="shared" si="25"/>
        <v>0</v>
      </c>
    </row>
    <row r="539" spans="2:11" ht="15" outlineLevel="2">
      <c r="B539" s="35"/>
      <c r="C539" s="27"/>
      <c r="D539" s="28">
        <v>4220</v>
      </c>
      <c r="E539" s="29" t="s">
        <v>121</v>
      </c>
      <c r="F539" s="30">
        <v>966347</v>
      </c>
      <c r="G539" s="30">
        <v>966347</v>
      </c>
      <c r="H539" s="31">
        <v>543728.41</v>
      </c>
      <c r="I539" s="32">
        <f t="shared" si="24"/>
        <v>0.5626637325929505</v>
      </c>
      <c r="K539" s="1">
        <f t="shared" si="25"/>
        <v>0</v>
      </c>
    </row>
    <row r="540" spans="2:11" ht="15" outlineLevel="2">
      <c r="B540" s="35"/>
      <c r="C540" s="27"/>
      <c r="D540" s="28">
        <v>4260</v>
      </c>
      <c r="E540" s="29" t="s">
        <v>33</v>
      </c>
      <c r="F540" s="30">
        <v>123039</v>
      </c>
      <c r="G540" s="30">
        <v>123039</v>
      </c>
      <c r="H540" s="31">
        <v>60736.86</v>
      </c>
      <c r="I540" s="32">
        <f t="shared" si="24"/>
        <v>0.49363909004462</v>
      </c>
      <c r="K540" s="1">
        <f t="shared" si="25"/>
        <v>0</v>
      </c>
    </row>
    <row r="541" spans="2:11" ht="15" outlineLevel="2">
      <c r="B541" s="35"/>
      <c r="C541" s="27"/>
      <c r="D541" s="28">
        <v>4270</v>
      </c>
      <c r="E541" s="29" t="s">
        <v>34</v>
      </c>
      <c r="F541" s="30">
        <v>3800</v>
      </c>
      <c r="G541" s="30">
        <v>3800</v>
      </c>
      <c r="H541" s="31">
        <v>1847.6</v>
      </c>
      <c r="I541" s="32">
        <f t="shared" si="24"/>
        <v>0.4862105263157894</v>
      </c>
      <c r="K541" s="1">
        <f t="shared" si="25"/>
        <v>0</v>
      </c>
    </row>
    <row r="542" spans="2:11" ht="15" outlineLevel="2">
      <c r="B542" s="35"/>
      <c r="C542" s="27"/>
      <c r="D542" s="28">
        <v>4280</v>
      </c>
      <c r="E542" s="29" t="s">
        <v>71</v>
      </c>
      <c r="F542" s="30">
        <v>2100</v>
      </c>
      <c r="G542" s="30">
        <v>2100</v>
      </c>
      <c r="H542" s="31">
        <v>633</v>
      </c>
      <c r="I542" s="32">
        <f t="shared" si="24"/>
        <v>0.30142857142857143</v>
      </c>
      <c r="K542" s="1">
        <f t="shared" si="25"/>
        <v>0</v>
      </c>
    </row>
    <row r="543" spans="2:11" ht="15" outlineLevel="2">
      <c r="B543" s="35"/>
      <c r="C543" s="27"/>
      <c r="D543" s="28">
        <v>4300</v>
      </c>
      <c r="E543" s="29" t="s">
        <v>12</v>
      </c>
      <c r="F543" s="30">
        <v>33324</v>
      </c>
      <c r="G543" s="30">
        <v>33324</v>
      </c>
      <c r="H543" s="31">
        <v>14539.65</v>
      </c>
      <c r="I543" s="32">
        <f t="shared" si="24"/>
        <v>0.4363116672668347</v>
      </c>
      <c r="K543" s="1">
        <f t="shared" si="25"/>
        <v>0</v>
      </c>
    </row>
    <row r="544" spans="2:11" ht="45" outlineLevel="2">
      <c r="B544" s="35"/>
      <c r="C544" s="27"/>
      <c r="D544" s="28">
        <v>4370</v>
      </c>
      <c r="E544" s="29" t="s">
        <v>84</v>
      </c>
      <c r="F544" s="30">
        <v>300</v>
      </c>
      <c r="G544" s="30">
        <v>300</v>
      </c>
      <c r="H544" s="31">
        <v>69.66</v>
      </c>
      <c r="I544" s="32">
        <f t="shared" si="24"/>
        <v>0.2322</v>
      </c>
      <c r="K544" s="1">
        <f t="shared" si="25"/>
        <v>0</v>
      </c>
    </row>
    <row r="545" spans="2:11" ht="15" outlineLevel="2">
      <c r="B545" s="35"/>
      <c r="C545" s="27"/>
      <c r="D545" s="28">
        <v>4440</v>
      </c>
      <c r="E545" s="29" t="s">
        <v>74</v>
      </c>
      <c r="F545" s="30">
        <v>35254</v>
      </c>
      <c r="G545" s="30">
        <v>35254</v>
      </c>
      <c r="H545" s="31">
        <v>26350</v>
      </c>
      <c r="I545" s="32">
        <f t="shared" si="24"/>
        <v>0.7474329154138537</v>
      </c>
      <c r="K545" s="1">
        <f t="shared" si="25"/>
        <v>0</v>
      </c>
    </row>
    <row r="546" spans="2:11" ht="30" outlineLevel="2">
      <c r="B546" s="35"/>
      <c r="C546" s="27"/>
      <c r="D546" s="28">
        <v>4700</v>
      </c>
      <c r="E546" s="29" t="s">
        <v>75</v>
      </c>
      <c r="F546" s="30">
        <v>800</v>
      </c>
      <c r="G546" s="30">
        <v>800</v>
      </c>
      <c r="H546" s="31">
        <v>80</v>
      </c>
      <c r="I546" s="32">
        <f t="shared" si="24"/>
        <v>0.1</v>
      </c>
      <c r="K546" s="1">
        <f t="shared" si="25"/>
        <v>0</v>
      </c>
    </row>
    <row r="547" spans="2:11" ht="15" outlineLevel="1">
      <c r="B547" s="35"/>
      <c r="C547" s="21" t="s">
        <v>172</v>
      </c>
      <c r="D547" s="22"/>
      <c r="E547" s="23" t="s">
        <v>17</v>
      </c>
      <c r="F547" s="24">
        <f>SUM(F548:F584)</f>
        <v>2662490</v>
      </c>
      <c r="G547" s="24">
        <f>SUM(G548:G584)</f>
        <v>5141241</v>
      </c>
      <c r="H547" s="25">
        <f>SUM(H548:H584)</f>
        <v>1979811.0899999999</v>
      </c>
      <c r="I547" s="26">
        <f t="shared" si="24"/>
        <v>0.38508428023506386</v>
      </c>
      <c r="K547" s="1">
        <f t="shared" si="25"/>
        <v>0</v>
      </c>
    </row>
    <row r="548" spans="2:11" ht="15" outlineLevel="2">
      <c r="B548" s="35"/>
      <c r="C548" s="27"/>
      <c r="D548" s="28">
        <v>3020</v>
      </c>
      <c r="E548" s="29" t="s">
        <v>64</v>
      </c>
      <c r="F548" s="30">
        <v>103034</v>
      </c>
      <c r="G548" s="30">
        <v>103034</v>
      </c>
      <c r="H548" s="31">
        <v>7026.02</v>
      </c>
      <c r="I548" s="32">
        <f t="shared" si="24"/>
        <v>0.06819127666595493</v>
      </c>
      <c r="K548" s="1">
        <f t="shared" si="25"/>
        <v>0</v>
      </c>
    </row>
    <row r="549" spans="2:11" ht="15" outlineLevel="2">
      <c r="B549" s="35"/>
      <c r="C549" s="27"/>
      <c r="D549" s="28">
        <v>4013</v>
      </c>
      <c r="E549" s="29" t="s">
        <v>65</v>
      </c>
      <c r="F549" s="30">
        <v>12172</v>
      </c>
      <c r="G549" s="30">
        <v>12172</v>
      </c>
      <c r="H549" s="31">
        <v>6285.36</v>
      </c>
      <c r="I549" s="32">
        <f t="shared" si="24"/>
        <v>0.516378573775879</v>
      </c>
      <c r="K549" s="1">
        <f t="shared" si="25"/>
        <v>0</v>
      </c>
    </row>
    <row r="550" spans="2:9" ht="15" outlineLevel="2">
      <c r="B550" s="35"/>
      <c r="C550" s="27"/>
      <c r="D550" s="28">
        <v>4017</v>
      </c>
      <c r="E550" s="29" t="s">
        <v>65</v>
      </c>
      <c r="F550" s="30">
        <v>67362</v>
      </c>
      <c r="G550" s="30">
        <v>177933</v>
      </c>
      <c r="H550" s="31">
        <v>56167.58</v>
      </c>
      <c r="I550" s="32">
        <f t="shared" si="24"/>
        <v>0.31566702073252295</v>
      </c>
    </row>
    <row r="551" spans="2:9" ht="15" outlineLevel="2">
      <c r="B551" s="35"/>
      <c r="C551" s="27"/>
      <c r="D551" s="28">
        <v>4019</v>
      </c>
      <c r="E551" s="29" t="s">
        <v>65</v>
      </c>
      <c r="F551" s="30">
        <v>3225</v>
      </c>
      <c r="G551" s="30">
        <v>22435</v>
      </c>
      <c r="H551" s="31">
        <v>5931.59</v>
      </c>
      <c r="I551" s="32">
        <f t="shared" si="24"/>
        <v>0.26439001560062403</v>
      </c>
    </row>
    <row r="552" spans="2:9" ht="15" outlineLevel="2">
      <c r="B552" s="35"/>
      <c r="C552" s="27"/>
      <c r="D552" s="28">
        <v>4113</v>
      </c>
      <c r="E552" s="29" t="s">
        <v>68</v>
      </c>
      <c r="F552" s="30">
        <v>2083</v>
      </c>
      <c r="G552" s="30">
        <v>2083</v>
      </c>
      <c r="H552" s="31">
        <v>1046.71</v>
      </c>
      <c r="I552" s="32">
        <f t="shared" si="24"/>
        <v>0.5025012001920307</v>
      </c>
    </row>
    <row r="553" spans="2:9" ht="15" outlineLevel="2">
      <c r="B553" s="35"/>
      <c r="C553" s="27"/>
      <c r="D553" s="28">
        <v>4117</v>
      </c>
      <c r="E553" s="29" t="s">
        <v>68</v>
      </c>
      <c r="F553" s="30">
        <v>37066</v>
      </c>
      <c r="G553" s="30">
        <v>54868</v>
      </c>
      <c r="H553" s="31">
        <v>22369.85</v>
      </c>
      <c r="I553" s="32">
        <f t="shared" si="24"/>
        <v>0.4077030327331049</v>
      </c>
    </row>
    <row r="554" spans="2:9" ht="15" outlineLevel="2">
      <c r="B554" s="35"/>
      <c r="C554" s="27"/>
      <c r="D554" s="28">
        <v>4119</v>
      </c>
      <c r="E554" s="29" t="s">
        <v>68</v>
      </c>
      <c r="F554" s="30">
        <v>2766</v>
      </c>
      <c r="G554" s="30">
        <v>6143</v>
      </c>
      <c r="H554" s="31">
        <v>2883.51</v>
      </c>
      <c r="I554" s="32">
        <f t="shared" si="24"/>
        <v>0.4693976884258506</v>
      </c>
    </row>
    <row r="555" spans="2:9" ht="15" outlineLevel="2">
      <c r="B555" s="35"/>
      <c r="C555" s="27"/>
      <c r="D555" s="28">
        <v>4123</v>
      </c>
      <c r="E555" s="29" t="s">
        <v>69</v>
      </c>
      <c r="F555" s="30">
        <v>202</v>
      </c>
      <c r="G555" s="30">
        <v>202</v>
      </c>
      <c r="H555" s="31">
        <v>86.9</v>
      </c>
      <c r="I555" s="32">
        <f t="shared" si="24"/>
        <v>0.43019801980198025</v>
      </c>
    </row>
    <row r="556" spans="2:9" ht="15" outlineLevel="2">
      <c r="B556" s="35"/>
      <c r="C556" s="27"/>
      <c r="D556" s="28">
        <v>4127</v>
      </c>
      <c r="E556" s="29" t="s">
        <v>69</v>
      </c>
      <c r="F556" s="30">
        <v>5031</v>
      </c>
      <c r="G556" s="30">
        <v>7368</v>
      </c>
      <c r="H556" s="31">
        <v>2845.21</v>
      </c>
      <c r="I556" s="32">
        <f t="shared" si="24"/>
        <v>0.3861577090119435</v>
      </c>
    </row>
    <row r="557" spans="2:9" ht="15" outlineLevel="2">
      <c r="B557" s="35"/>
      <c r="C557" s="27"/>
      <c r="D557" s="28">
        <v>4129</v>
      </c>
      <c r="E557" s="29" t="s">
        <v>69</v>
      </c>
      <c r="F557" s="30">
        <v>397</v>
      </c>
      <c r="G557" s="30">
        <v>843</v>
      </c>
      <c r="H557" s="31">
        <v>383.11</v>
      </c>
      <c r="I557" s="32">
        <f t="shared" si="24"/>
        <v>0.4544602609727165</v>
      </c>
    </row>
    <row r="558" spans="2:9" ht="15" outlineLevel="2">
      <c r="B558" s="35"/>
      <c r="C558" s="27"/>
      <c r="D558" s="28">
        <v>4170</v>
      </c>
      <c r="E558" s="29" t="s">
        <v>32</v>
      </c>
      <c r="F558" s="30">
        <v>0</v>
      </c>
      <c r="G558" s="30">
        <v>3360</v>
      </c>
      <c r="H558" s="31">
        <v>0</v>
      </c>
      <c r="I558" s="32">
        <f t="shared" si="24"/>
        <v>0</v>
      </c>
    </row>
    <row r="559" spans="2:9" ht="15" outlineLevel="2">
      <c r="B559" s="35"/>
      <c r="C559" s="27"/>
      <c r="D559" s="28">
        <v>4177</v>
      </c>
      <c r="E559" s="29" t="s">
        <v>32</v>
      </c>
      <c r="F559" s="30">
        <v>274567</v>
      </c>
      <c r="G559" s="30">
        <v>445491</v>
      </c>
      <c r="H559" s="31">
        <v>140249.41</v>
      </c>
      <c r="I559" s="32">
        <f t="shared" si="24"/>
        <v>0.31481985045713606</v>
      </c>
    </row>
    <row r="560" spans="2:9" ht="15" outlineLevel="2">
      <c r="B560" s="35"/>
      <c r="C560" s="27"/>
      <c r="D560" s="28">
        <v>4179</v>
      </c>
      <c r="E560" s="29" t="s">
        <v>32</v>
      </c>
      <c r="F560" s="30">
        <v>35528</v>
      </c>
      <c r="G560" s="30">
        <v>67901</v>
      </c>
      <c r="H560" s="31">
        <v>22914.1</v>
      </c>
      <c r="I560" s="32">
        <f t="shared" si="24"/>
        <v>0.33746336578253633</v>
      </c>
    </row>
    <row r="561" spans="2:9" ht="15" outlineLevel="2">
      <c r="B561" s="35"/>
      <c r="C561" s="27"/>
      <c r="D561" s="28">
        <v>4213</v>
      </c>
      <c r="E561" s="29" t="s">
        <v>70</v>
      </c>
      <c r="F561" s="30">
        <v>4412</v>
      </c>
      <c r="G561" s="30">
        <v>4412</v>
      </c>
      <c r="H561" s="31">
        <v>2135.87</v>
      </c>
      <c r="I561" s="32">
        <f t="shared" si="24"/>
        <v>0.4841047144152312</v>
      </c>
    </row>
    <row r="562" spans="2:9" ht="15" outlineLevel="2">
      <c r="B562" s="35"/>
      <c r="C562" s="27"/>
      <c r="D562" s="28">
        <v>4217</v>
      </c>
      <c r="E562" s="29" t="s">
        <v>70</v>
      </c>
      <c r="F562" s="30">
        <v>42995</v>
      </c>
      <c r="G562" s="30">
        <v>197767</v>
      </c>
      <c r="H562" s="31">
        <v>32302.27</v>
      </c>
      <c r="I562" s="32">
        <f t="shared" si="24"/>
        <v>0.16333498510873906</v>
      </c>
    </row>
    <row r="563" spans="2:9" ht="15" outlineLevel="2">
      <c r="B563" s="35"/>
      <c r="C563" s="27"/>
      <c r="D563" s="28">
        <v>4219</v>
      </c>
      <c r="E563" s="29" t="s">
        <v>70</v>
      </c>
      <c r="F563" s="30">
        <v>10766</v>
      </c>
      <c r="G563" s="30">
        <v>38083</v>
      </c>
      <c r="H563" s="31">
        <v>8812.75</v>
      </c>
      <c r="I563" s="32">
        <f t="shared" si="24"/>
        <v>0.2314090276501326</v>
      </c>
    </row>
    <row r="564" spans="2:9" ht="15" outlineLevel="2">
      <c r="B564" s="35"/>
      <c r="C564" s="27"/>
      <c r="D564" s="28">
        <v>4227</v>
      </c>
      <c r="E564" s="29" t="s">
        <v>121</v>
      </c>
      <c r="F564" s="30">
        <v>35702</v>
      </c>
      <c r="G564" s="30">
        <v>35702</v>
      </c>
      <c r="H564" s="31">
        <v>12409.64</v>
      </c>
      <c r="I564" s="32">
        <f t="shared" si="24"/>
        <v>0.34758949078483</v>
      </c>
    </row>
    <row r="565" spans="2:9" ht="15" outlineLevel="2">
      <c r="B565" s="35"/>
      <c r="C565" s="27"/>
      <c r="D565" s="28">
        <v>4229</v>
      </c>
      <c r="E565" s="29" t="s">
        <v>121</v>
      </c>
      <c r="F565" s="30">
        <v>6300</v>
      </c>
      <c r="G565" s="30">
        <v>6300</v>
      </c>
      <c r="H565" s="31">
        <v>2189.94</v>
      </c>
      <c r="I565" s="32">
        <f t="shared" si="24"/>
        <v>0.3476095238095238</v>
      </c>
    </row>
    <row r="566" spans="2:9" ht="15" outlineLevel="2">
      <c r="B566" s="35"/>
      <c r="C566" s="27"/>
      <c r="D566" s="28">
        <v>4243</v>
      </c>
      <c r="E566" s="29" t="s">
        <v>142</v>
      </c>
      <c r="F566" s="30">
        <v>4819</v>
      </c>
      <c r="G566" s="30">
        <v>4819</v>
      </c>
      <c r="H566" s="31">
        <v>3535.32</v>
      </c>
      <c r="I566" s="32">
        <f t="shared" si="24"/>
        <v>0.7336210832122847</v>
      </c>
    </row>
    <row r="567" spans="2:9" ht="15" outlineLevel="2">
      <c r="B567" s="35"/>
      <c r="C567" s="27"/>
      <c r="D567" s="28">
        <v>4247</v>
      </c>
      <c r="E567" s="29" t="s">
        <v>142</v>
      </c>
      <c r="F567" s="30">
        <v>272891</v>
      </c>
      <c r="G567" s="30">
        <v>689325</v>
      </c>
      <c r="H567" s="31">
        <v>224701.31</v>
      </c>
      <c r="I567" s="32">
        <f t="shared" si="24"/>
        <v>0.3259729590541472</v>
      </c>
    </row>
    <row r="568" spans="2:9" ht="15" outlineLevel="2">
      <c r="B568" s="35"/>
      <c r="C568" s="27"/>
      <c r="D568" s="28">
        <v>4249</v>
      </c>
      <c r="E568" s="29" t="s">
        <v>142</v>
      </c>
      <c r="F568" s="30">
        <v>48157</v>
      </c>
      <c r="G568" s="30">
        <v>115840</v>
      </c>
      <c r="H568" s="31">
        <v>14532.75</v>
      </c>
      <c r="I568" s="32">
        <f t="shared" si="24"/>
        <v>0.12545536947513813</v>
      </c>
    </row>
    <row r="569" spans="2:11" ht="15" outlineLevel="2">
      <c r="B569" s="35"/>
      <c r="C569" s="27"/>
      <c r="D569" s="28">
        <v>4300</v>
      </c>
      <c r="E569" s="29" t="s">
        <v>12</v>
      </c>
      <c r="F569" s="30">
        <v>14000</v>
      </c>
      <c r="G569" s="30">
        <v>34760</v>
      </c>
      <c r="H569" s="31">
        <v>12177</v>
      </c>
      <c r="I569" s="32">
        <f t="shared" si="24"/>
        <v>0.3503164556962025</v>
      </c>
      <c r="K569" s="1">
        <f>IF(AND(D569&gt;5999,D569&lt;7000),H569,0)</f>
        <v>0</v>
      </c>
    </row>
    <row r="570" spans="2:9" ht="15" outlineLevel="2">
      <c r="B570" s="35"/>
      <c r="C570" s="27"/>
      <c r="D570" s="28">
        <v>4303</v>
      </c>
      <c r="E570" s="29" t="s">
        <v>12</v>
      </c>
      <c r="F570" s="30">
        <v>24492</v>
      </c>
      <c r="G570" s="30">
        <v>24492</v>
      </c>
      <c r="H570" s="31">
        <v>21165.45</v>
      </c>
      <c r="I570" s="32">
        <f t="shared" si="24"/>
        <v>0.8641780989710927</v>
      </c>
    </row>
    <row r="571" spans="2:9" ht="15" outlineLevel="2">
      <c r="B571" s="35"/>
      <c r="C571" s="27"/>
      <c r="D571" s="28">
        <v>4307</v>
      </c>
      <c r="E571" s="29" t="s">
        <v>12</v>
      </c>
      <c r="F571" s="30">
        <v>378967</v>
      </c>
      <c r="G571" s="30">
        <v>687263</v>
      </c>
      <c r="H571" s="31">
        <v>270847.62</v>
      </c>
      <c r="I571" s="32">
        <f t="shared" si="24"/>
        <v>0.39409603019513634</v>
      </c>
    </row>
    <row r="572" spans="2:9" ht="15" outlineLevel="2">
      <c r="B572" s="35"/>
      <c r="C572" s="27"/>
      <c r="D572" s="28">
        <v>4309</v>
      </c>
      <c r="E572" s="29" t="s">
        <v>12</v>
      </c>
      <c r="F572" s="30">
        <v>73298</v>
      </c>
      <c r="G572" s="30">
        <v>125718</v>
      </c>
      <c r="H572" s="31">
        <v>56788.76</v>
      </c>
      <c r="I572" s="32">
        <f t="shared" si="24"/>
        <v>0.45171542658966896</v>
      </c>
    </row>
    <row r="573" spans="2:9" ht="45" outlineLevel="2">
      <c r="B573" s="35"/>
      <c r="C573" s="27"/>
      <c r="D573" s="28">
        <v>4367</v>
      </c>
      <c r="E573" s="29" t="s">
        <v>294</v>
      </c>
      <c r="F573" s="30">
        <v>1105</v>
      </c>
      <c r="G573" s="30">
        <v>2869</v>
      </c>
      <c r="H573" s="31">
        <v>297.5</v>
      </c>
      <c r="I573" s="32">
        <f t="shared" si="24"/>
        <v>0.10369466713140467</v>
      </c>
    </row>
    <row r="574" spans="2:9" ht="45" outlineLevel="2">
      <c r="B574" s="35"/>
      <c r="C574" s="27"/>
      <c r="D574" s="28">
        <v>4369</v>
      </c>
      <c r="E574" s="29" t="s">
        <v>294</v>
      </c>
      <c r="F574" s="30">
        <v>195</v>
      </c>
      <c r="G574" s="30">
        <v>506</v>
      </c>
      <c r="H574" s="31">
        <v>52.5</v>
      </c>
      <c r="I574" s="32">
        <f t="shared" si="24"/>
        <v>0.10375494071146245</v>
      </c>
    </row>
    <row r="575" spans="2:11" ht="15" outlineLevel="2">
      <c r="B575" s="35"/>
      <c r="C575" s="27"/>
      <c r="D575" s="28">
        <v>4423</v>
      </c>
      <c r="E575" s="29" t="s">
        <v>95</v>
      </c>
      <c r="F575" s="30">
        <v>274060</v>
      </c>
      <c r="G575" s="30">
        <v>274060</v>
      </c>
      <c r="H575" s="31">
        <v>187509.7</v>
      </c>
      <c r="I575" s="32">
        <f t="shared" si="24"/>
        <v>0.6841921477048822</v>
      </c>
      <c r="K575" s="1">
        <f>IF(AND(D575&gt;5999,D575&lt;7000),H575,0)</f>
        <v>0</v>
      </c>
    </row>
    <row r="576" spans="2:9" ht="15" outlineLevel="2">
      <c r="B576" s="35"/>
      <c r="C576" s="27"/>
      <c r="D576" s="28">
        <v>4437</v>
      </c>
      <c r="E576" s="29" t="s">
        <v>18</v>
      </c>
      <c r="F576" s="30">
        <v>3825</v>
      </c>
      <c r="G576" s="30">
        <v>3825</v>
      </c>
      <c r="H576" s="31">
        <v>932.45</v>
      </c>
      <c r="I576" s="32">
        <f t="shared" si="24"/>
        <v>0.2437777777777778</v>
      </c>
    </row>
    <row r="577" spans="2:9" ht="15" outlineLevel="2">
      <c r="B577" s="35"/>
      <c r="C577" s="27"/>
      <c r="D577" s="28">
        <v>4439</v>
      </c>
      <c r="E577" s="29" t="s">
        <v>18</v>
      </c>
      <c r="F577" s="30">
        <v>675</v>
      </c>
      <c r="G577" s="30">
        <v>675</v>
      </c>
      <c r="H577" s="31">
        <v>164.55</v>
      </c>
      <c r="I577" s="32">
        <f t="shared" si="24"/>
        <v>0.2437777777777778</v>
      </c>
    </row>
    <row r="578" spans="2:11" ht="15" outlineLevel="2">
      <c r="B578" s="35"/>
      <c r="C578" s="27"/>
      <c r="D578" s="28">
        <v>4440</v>
      </c>
      <c r="E578" s="29" t="s">
        <v>74</v>
      </c>
      <c r="F578" s="30">
        <v>897898</v>
      </c>
      <c r="G578" s="30">
        <v>894898</v>
      </c>
      <c r="H578" s="31">
        <v>663937</v>
      </c>
      <c r="I578" s="32">
        <f t="shared" si="24"/>
        <v>0.7419136035615232</v>
      </c>
      <c r="K578" s="1">
        <f>IF(AND(D578&gt;5999,D578&lt;7000),H578,0)</f>
        <v>0</v>
      </c>
    </row>
    <row r="579" spans="2:9" ht="15" outlineLevel="2">
      <c r="B579" s="35"/>
      <c r="C579" s="27"/>
      <c r="D579" s="28">
        <v>4447</v>
      </c>
      <c r="E579" s="29" t="s">
        <v>74</v>
      </c>
      <c r="F579" s="30">
        <v>0</v>
      </c>
      <c r="G579" s="30">
        <v>930</v>
      </c>
      <c r="H579" s="31">
        <v>0</v>
      </c>
      <c r="I579" s="32">
        <f t="shared" si="24"/>
        <v>0</v>
      </c>
    </row>
    <row r="580" spans="2:9" ht="15" outlineLevel="2">
      <c r="B580" s="35"/>
      <c r="C580" s="27"/>
      <c r="D580" s="28">
        <v>4449</v>
      </c>
      <c r="E580" s="29" t="s">
        <v>74</v>
      </c>
      <c r="F580" s="30">
        <v>0</v>
      </c>
      <c r="G580" s="30">
        <v>164</v>
      </c>
      <c r="H580" s="31">
        <v>0</v>
      </c>
      <c r="I580" s="32">
        <f t="shared" si="24"/>
        <v>0</v>
      </c>
    </row>
    <row r="581" spans="2:9" ht="15" outlineLevel="2">
      <c r="B581" s="35"/>
      <c r="C581" s="27"/>
      <c r="D581" s="28">
        <v>4580</v>
      </c>
      <c r="E581" s="29" t="s">
        <v>50</v>
      </c>
      <c r="F581" s="30">
        <v>0</v>
      </c>
      <c r="G581" s="30">
        <v>44500</v>
      </c>
      <c r="H581" s="31">
        <v>44431</v>
      </c>
      <c r="I581" s="32">
        <f t="shared" si="24"/>
        <v>0.9984494382022472</v>
      </c>
    </row>
    <row r="582" spans="2:9" ht="30" outlineLevel="2">
      <c r="B582" s="35"/>
      <c r="C582" s="27"/>
      <c r="D582" s="28">
        <v>4600</v>
      </c>
      <c r="E582" s="29" t="s">
        <v>52</v>
      </c>
      <c r="F582" s="30">
        <v>0</v>
      </c>
      <c r="G582" s="30">
        <v>152700</v>
      </c>
      <c r="H582" s="31">
        <v>152698.36</v>
      </c>
      <c r="I582" s="32">
        <f t="shared" si="24"/>
        <v>0.9999892599869024</v>
      </c>
    </row>
    <row r="583" spans="2:11" ht="30" outlineLevel="2">
      <c r="B583" s="35"/>
      <c r="C583" s="27"/>
      <c r="D583" s="28">
        <v>6067</v>
      </c>
      <c r="E583" s="29" t="s">
        <v>38</v>
      </c>
      <c r="F583" s="30">
        <v>24500</v>
      </c>
      <c r="G583" s="30">
        <v>763110</v>
      </c>
      <c r="H583" s="31">
        <v>0</v>
      </c>
      <c r="I583" s="32">
        <f t="shared" si="24"/>
        <v>0</v>
      </c>
      <c r="K583" s="1">
        <f aca="true" t="shared" si="26" ref="K583:K588">IF(AND(D583&gt;5999,D583&lt;7000),H583,0)</f>
        <v>0</v>
      </c>
    </row>
    <row r="584" spans="2:11" ht="30" outlineLevel="2">
      <c r="B584" s="35"/>
      <c r="C584" s="27"/>
      <c r="D584" s="28">
        <v>6069</v>
      </c>
      <c r="E584" s="29" t="s">
        <v>38</v>
      </c>
      <c r="F584" s="30">
        <v>0</v>
      </c>
      <c r="G584" s="30">
        <v>134690</v>
      </c>
      <c r="H584" s="31">
        <v>0</v>
      </c>
      <c r="I584" s="32">
        <f t="shared" si="24"/>
        <v>0</v>
      </c>
      <c r="K584" s="1">
        <f t="shared" si="26"/>
        <v>0</v>
      </c>
    </row>
    <row r="585" spans="2:11" ht="15.75">
      <c r="B585" s="36">
        <v>803</v>
      </c>
      <c r="C585" s="14"/>
      <c r="D585" s="15"/>
      <c r="E585" s="16" t="s">
        <v>173</v>
      </c>
      <c r="F585" s="17">
        <f>F586</f>
        <v>200000</v>
      </c>
      <c r="G585" s="17">
        <f>G586</f>
        <v>200000</v>
      </c>
      <c r="H585" s="18">
        <f>H586</f>
        <v>0</v>
      </c>
      <c r="I585" s="19">
        <f t="shared" si="24"/>
        <v>0</v>
      </c>
      <c r="K585" s="1">
        <f t="shared" si="26"/>
        <v>0</v>
      </c>
    </row>
    <row r="586" spans="2:11" ht="15" outlineLevel="1">
      <c r="B586" s="35"/>
      <c r="C586" s="21" t="s">
        <v>174</v>
      </c>
      <c r="D586" s="22"/>
      <c r="E586" s="23" t="s">
        <v>17</v>
      </c>
      <c r="F586" s="24">
        <f>SUM(F587)</f>
        <v>200000</v>
      </c>
      <c r="G586" s="24">
        <f>SUM(G587)</f>
        <v>200000</v>
      </c>
      <c r="H586" s="25">
        <f>SUM(H587)</f>
        <v>0</v>
      </c>
      <c r="I586" s="26">
        <f t="shared" si="24"/>
        <v>0</v>
      </c>
      <c r="K586" s="1">
        <f t="shared" si="26"/>
        <v>0</v>
      </c>
    </row>
    <row r="587" spans="2:11" ht="30" outlineLevel="2">
      <c r="B587" s="35"/>
      <c r="C587" s="27"/>
      <c r="D587" s="28">
        <v>2800</v>
      </c>
      <c r="E587" s="29" t="s">
        <v>175</v>
      </c>
      <c r="F587" s="30">
        <v>200000</v>
      </c>
      <c r="G587" s="30">
        <v>200000</v>
      </c>
      <c r="H587" s="31">
        <v>0</v>
      </c>
      <c r="I587" s="32">
        <f t="shared" si="24"/>
        <v>0</v>
      </c>
      <c r="K587" s="1">
        <f t="shared" si="26"/>
        <v>0</v>
      </c>
    </row>
    <row r="588" spans="2:11" ht="15.75">
      <c r="B588" s="36">
        <v>851</v>
      </c>
      <c r="C588" s="14"/>
      <c r="D588" s="15"/>
      <c r="E588" s="16" t="s">
        <v>176</v>
      </c>
      <c r="F588" s="17">
        <f>F589+F591+F604+F606</f>
        <v>1321000</v>
      </c>
      <c r="G588" s="17">
        <f>G589+G591+G604+G606</f>
        <v>1718374</v>
      </c>
      <c r="H588" s="18">
        <f>H589+H591+H604+H606</f>
        <v>812901.3800000001</v>
      </c>
      <c r="I588" s="19">
        <f t="shared" si="24"/>
        <v>0.47306429217388074</v>
      </c>
      <c r="K588" s="1">
        <f t="shared" si="26"/>
        <v>0</v>
      </c>
    </row>
    <row r="589" spans="2:11" ht="15" outlineLevel="1">
      <c r="B589" s="35"/>
      <c r="C589" s="21" t="s">
        <v>178</v>
      </c>
      <c r="D589" s="22"/>
      <c r="E589" s="23" t="s">
        <v>179</v>
      </c>
      <c r="F589" s="24">
        <f>SUM(F590)</f>
        <v>10000</v>
      </c>
      <c r="G589" s="24">
        <f>SUM(G590)</f>
        <v>10000</v>
      </c>
      <c r="H589" s="25">
        <f>SUM(H590)</f>
        <v>0</v>
      </c>
      <c r="I589" s="26">
        <f t="shared" si="24"/>
        <v>0</v>
      </c>
      <c r="K589" s="1">
        <f aca="true" t="shared" si="27" ref="K589:K607">IF(AND(D589&gt;5999,D589&lt;7000),H589,0)</f>
        <v>0</v>
      </c>
    </row>
    <row r="590" spans="2:11" ht="45" outlineLevel="2">
      <c r="B590" s="35"/>
      <c r="C590" s="27"/>
      <c r="D590" s="28">
        <v>2820</v>
      </c>
      <c r="E590" s="29" t="s">
        <v>43</v>
      </c>
      <c r="F590" s="30">
        <v>10000</v>
      </c>
      <c r="G590" s="30">
        <v>10000</v>
      </c>
      <c r="H590" s="31">
        <v>0</v>
      </c>
      <c r="I590" s="32">
        <f t="shared" si="24"/>
        <v>0</v>
      </c>
      <c r="K590" s="1">
        <f t="shared" si="27"/>
        <v>0</v>
      </c>
    </row>
    <row r="591" spans="2:11" ht="15" outlineLevel="1">
      <c r="B591" s="35"/>
      <c r="C591" s="21" t="s">
        <v>180</v>
      </c>
      <c r="D591" s="22"/>
      <c r="E591" s="23" t="s">
        <v>181</v>
      </c>
      <c r="F591" s="24">
        <f>SUM(F592:F603)</f>
        <v>1200000</v>
      </c>
      <c r="G591" s="24">
        <f>SUM(G592:G603)</f>
        <v>1597374</v>
      </c>
      <c r="H591" s="25">
        <f>SUM(H592:H603)</f>
        <v>716536.5800000001</v>
      </c>
      <c r="I591" s="26">
        <f t="shared" si="24"/>
        <v>0.44857158060667074</v>
      </c>
      <c r="K591" s="1">
        <f t="shared" si="27"/>
        <v>0</v>
      </c>
    </row>
    <row r="592" spans="2:11" ht="30" outlineLevel="2">
      <c r="B592" s="35"/>
      <c r="C592" s="27"/>
      <c r="D592" s="28">
        <v>2800</v>
      </c>
      <c r="E592" s="29" t="s">
        <v>175</v>
      </c>
      <c r="F592" s="30">
        <v>70000</v>
      </c>
      <c r="G592" s="30">
        <v>100000</v>
      </c>
      <c r="H592" s="31">
        <v>0</v>
      </c>
      <c r="I592" s="32">
        <f t="shared" si="24"/>
        <v>0</v>
      </c>
      <c r="K592" s="1">
        <f t="shared" si="27"/>
        <v>0</v>
      </c>
    </row>
    <row r="593" spans="2:11" ht="45" outlineLevel="2">
      <c r="B593" s="35"/>
      <c r="C593" s="27"/>
      <c r="D593" s="28">
        <v>2820</v>
      </c>
      <c r="E593" s="29" t="s">
        <v>43</v>
      </c>
      <c r="F593" s="30">
        <v>400000</v>
      </c>
      <c r="G593" s="30">
        <v>440000</v>
      </c>
      <c r="H593" s="31">
        <v>396000</v>
      </c>
      <c r="I593" s="32">
        <f t="shared" si="24"/>
        <v>0.9</v>
      </c>
      <c r="K593" s="1">
        <f t="shared" si="27"/>
        <v>0</v>
      </c>
    </row>
    <row r="594" spans="2:11" ht="60" outlineLevel="2">
      <c r="B594" s="35"/>
      <c r="C594" s="27"/>
      <c r="D594" s="28">
        <v>2830</v>
      </c>
      <c r="E594" s="29" t="s">
        <v>182</v>
      </c>
      <c r="F594" s="30">
        <v>100000</v>
      </c>
      <c r="G594" s="30">
        <v>140000</v>
      </c>
      <c r="H594" s="31">
        <v>80350</v>
      </c>
      <c r="I594" s="32">
        <f t="shared" si="24"/>
        <v>0.5739285714285715</v>
      </c>
      <c r="K594" s="1">
        <f t="shared" si="27"/>
        <v>0</v>
      </c>
    </row>
    <row r="595" spans="2:11" ht="15" outlineLevel="2">
      <c r="B595" s="35"/>
      <c r="C595" s="27"/>
      <c r="D595" s="28">
        <v>4110</v>
      </c>
      <c r="E595" s="29" t="s">
        <v>68</v>
      </c>
      <c r="F595" s="30">
        <v>8579</v>
      </c>
      <c r="G595" s="30">
        <v>9255</v>
      </c>
      <c r="H595" s="31">
        <v>2666.93</v>
      </c>
      <c r="I595" s="32">
        <f t="shared" si="24"/>
        <v>0.2881609940572663</v>
      </c>
      <c r="K595" s="1">
        <f t="shared" si="27"/>
        <v>0</v>
      </c>
    </row>
    <row r="596" spans="2:11" ht="15" outlineLevel="2">
      <c r="B596" s="35"/>
      <c r="C596" s="27"/>
      <c r="D596" s="28">
        <v>4120</v>
      </c>
      <c r="E596" s="29" t="s">
        <v>69</v>
      </c>
      <c r="F596" s="30">
        <v>1194</v>
      </c>
      <c r="G596" s="30">
        <v>1246</v>
      </c>
      <c r="H596" s="31">
        <v>349.74</v>
      </c>
      <c r="I596" s="32">
        <f t="shared" si="24"/>
        <v>0.28069020866773675</v>
      </c>
      <c r="K596" s="1">
        <f t="shared" si="27"/>
        <v>0</v>
      </c>
    </row>
    <row r="597" spans="2:11" ht="15" outlineLevel="2">
      <c r="B597" s="35"/>
      <c r="C597" s="27"/>
      <c r="D597" s="28">
        <v>4170</v>
      </c>
      <c r="E597" s="29" t="s">
        <v>32</v>
      </c>
      <c r="F597" s="30">
        <v>222476</v>
      </c>
      <c r="G597" s="30">
        <v>382433</v>
      </c>
      <c r="H597" s="31">
        <v>56334.6</v>
      </c>
      <c r="I597" s="32">
        <f t="shared" si="24"/>
        <v>0.14730580258502796</v>
      </c>
      <c r="K597" s="1">
        <f t="shared" si="27"/>
        <v>0</v>
      </c>
    </row>
    <row r="598" spans="2:11" ht="15" outlineLevel="2">
      <c r="B598" s="35"/>
      <c r="C598" s="27"/>
      <c r="D598" s="28">
        <v>4210</v>
      </c>
      <c r="E598" s="29" t="s">
        <v>70</v>
      </c>
      <c r="F598" s="30">
        <v>90675</v>
      </c>
      <c r="G598" s="30">
        <v>111382</v>
      </c>
      <c r="H598" s="31">
        <v>16781.53</v>
      </c>
      <c r="I598" s="32">
        <f t="shared" si="24"/>
        <v>0.15066644520658634</v>
      </c>
      <c r="K598" s="1">
        <f t="shared" si="27"/>
        <v>0</v>
      </c>
    </row>
    <row r="599" spans="2:11" ht="15" outlineLevel="2">
      <c r="B599" s="35"/>
      <c r="C599" s="27"/>
      <c r="D599" s="28">
        <v>4220</v>
      </c>
      <c r="E599" s="29" t="s">
        <v>121</v>
      </c>
      <c r="F599" s="30">
        <v>6450</v>
      </c>
      <c r="G599" s="30">
        <v>6450</v>
      </c>
      <c r="H599" s="31">
        <v>2648.8</v>
      </c>
      <c r="I599" s="32">
        <f aca="true" t="shared" si="28" ref="I599:I660">IF(G599&lt;&gt;0,H599/G599,"─")</f>
        <v>0.4106666666666667</v>
      </c>
      <c r="K599" s="1">
        <f t="shared" si="27"/>
        <v>0</v>
      </c>
    </row>
    <row r="600" spans="2:11" ht="15" outlineLevel="2">
      <c r="B600" s="35"/>
      <c r="C600" s="27"/>
      <c r="D600" s="28">
        <v>4240</v>
      </c>
      <c r="E600" s="29" t="s">
        <v>142</v>
      </c>
      <c r="F600" s="30">
        <v>70705</v>
      </c>
      <c r="G600" s="30">
        <v>99905</v>
      </c>
      <c r="H600" s="31">
        <v>40083.1</v>
      </c>
      <c r="I600" s="32">
        <f t="shared" si="28"/>
        <v>0.4012121515439668</v>
      </c>
      <c r="K600" s="1">
        <f t="shared" si="27"/>
        <v>0</v>
      </c>
    </row>
    <row r="601" spans="2:11" ht="15" outlineLevel="2">
      <c r="B601" s="35"/>
      <c r="C601" s="27"/>
      <c r="D601" s="28">
        <v>4300</v>
      </c>
      <c r="E601" s="29" t="s">
        <v>12</v>
      </c>
      <c r="F601" s="30">
        <v>212421</v>
      </c>
      <c r="G601" s="30">
        <v>279203</v>
      </c>
      <c r="H601" s="31">
        <v>120751.88</v>
      </c>
      <c r="I601" s="32">
        <f t="shared" si="28"/>
        <v>0.4324877598020079</v>
      </c>
      <c r="K601" s="1">
        <f t="shared" si="27"/>
        <v>0</v>
      </c>
    </row>
    <row r="602" spans="2:11" ht="15" outlineLevel="2">
      <c r="B602" s="35"/>
      <c r="C602" s="27"/>
      <c r="D602" s="28">
        <v>4610</v>
      </c>
      <c r="E602" s="29" t="s">
        <v>53</v>
      </c>
      <c r="F602" s="30">
        <v>8000</v>
      </c>
      <c r="G602" s="30">
        <v>8000</v>
      </c>
      <c r="H602" s="31">
        <v>0</v>
      </c>
      <c r="I602" s="32">
        <f t="shared" si="28"/>
        <v>0</v>
      </c>
      <c r="K602" s="1">
        <f t="shared" si="27"/>
        <v>0</v>
      </c>
    </row>
    <row r="603" spans="2:11" ht="30" outlineLevel="2">
      <c r="B603" s="35"/>
      <c r="C603" s="27"/>
      <c r="D603" s="28">
        <v>4700</v>
      </c>
      <c r="E603" s="29" t="s">
        <v>75</v>
      </c>
      <c r="F603" s="30">
        <v>9500</v>
      </c>
      <c r="G603" s="30">
        <v>19500</v>
      </c>
      <c r="H603" s="31">
        <v>570</v>
      </c>
      <c r="I603" s="32">
        <f t="shared" si="28"/>
        <v>0.02923076923076923</v>
      </c>
      <c r="K603" s="1">
        <f t="shared" si="27"/>
        <v>0</v>
      </c>
    </row>
    <row r="604" spans="2:11" ht="45" outlineLevel="1">
      <c r="B604" s="35"/>
      <c r="C604" s="21" t="s">
        <v>183</v>
      </c>
      <c r="D604" s="22"/>
      <c r="E604" s="23" t="s">
        <v>184</v>
      </c>
      <c r="F604" s="24">
        <f>SUM(F605)</f>
        <v>21000</v>
      </c>
      <c r="G604" s="24">
        <f>SUM(G605)</f>
        <v>21000</v>
      </c>
      <c r="H604" s="25">
        <f>SUM(H605)</f>
        <v>6364.8</v>
      </c>
      <c r="I604" s="26">
        <f t="shared" si="28"/>
        <v>0.3030857142857143</v>
      </c>
      <c r="K604" s="1">
        <f t="shared" si="27"/>
        <v>0</v>
      </c>
    </row>
    <row r="605" spans="2:11" ht="15" outlineLevel="2">
      <c r="B605" s="35"/>
      <c r="C605" s="27"/>
      <c r="D605" s="28">
        <v>4130</v>
      </c>
      <c r="E605" s="29" t="s">
        <v>185</v>
      </c>
      <c r="F605" s="30">
        <v>21000</v>
      </c>
      <c r="G605" s="30">
        <v>21000</v>
      </c>
      <c r="H605" s="31">
        <v>6364.8</v>
      </c>
      <c r="I605" s="32">
        <f t="shared" si="28"/>
        <v>0.3030857142857143</v>
      </c>
      <c r="K605" s="1">
        <f t="shared" si="27"/>
        <v>0</v>
      </c>
    </row>
    <row r="606" spans="2:11" ht="15" outlineLevel="1">
      <c r="B606" s="35"/>
      <c r="C606" s="21" t="s">
        <v>186</v>
      </c>
      <c r="D606" s="22"/>
      <c r="E606" s="23" t="s">
        <v>17</v>
      </c>
      <c r="F606" s="24">
        <f>SUM(F607)</f>
        <v>90000</v>
      </c>
      <c r="G606" s="24">
        <f>SUM(G607:G607)</f>
        <v>90000</v>
      </c>
      <c r="H606" s="25">
        <f>SUM(H607:H607)</f>
        <v>90000</v>
      </c>
      <c r="I606" s="26">
        <f t="shared" si="28"/>
        <v>1</v>
      </c>
      <c r="K606" s="1">
        <f t="shared" si="27"/>
        <v>0</v>
      </c>
    </row>
    <row r="607" spans="2:11" ht="45" outlineLevel="2">
      <c r="B607" s="35"/>
      <c r="C607" s="27"/>
      <c r="D607" s="28">
        <v>2820</v>
      </c>
      <c r="E607" s="29" t="s">
        <v>43</v>
      </c>
      <c r="F607" s="30">
        <v>90000</v>
      </c>
      <c r="G607" s="30">
        <v>90000</v>
      </c>
      <c r="H607" s="31">
        <v>90000</v>
      </c>
      <c r="I607" s="32">
        <f t="shared" si="28"/>
        <v>1</v>
      </c>
      <c r="K607" s="1">
        <f t="shared" si="27"/>
        <v>0</v>
      </c>
    </row>
    <row r="608" spans="2:11" ht="15.75">
      <c r="B608" s="36">
        <v>852</v>
      </c>
      <c r="C608" s="14"/>
      <c r="D608" s="15"/>
      <c r="E608" s="16" t="s">
        <v>187</v>
      </c>
      <c r="F608" s="17">
        <f>F609+F634+F658+F679+F699+F703+F707+F725+F728+F733+F737+F740+F760+F780+F791+F793</f>
        <v>35975326</v>
      </c>
      <c r="G608" s="17">
        <f>G609+G634+G658+G679+G699+G703+G707+G725+G728+G733+G737+G740+G760+G780+G791+G793</f>
        <v>36278450</v>
      </c>
      <c r="H608" s="18">
        <f>H609+H634+H658+H679+H699+H703+H707+H725+H728+H733+H737+H740+H760+H780+H791+H793</f>
        <v>18922277.979999997</v>
      </c>
      <c r="I608" s="19">
        <f t="shared" si="28"/>
        <v>0.5215845213894198</v>
      </c>
      <c r="K608" s="1">
        <f aca="true" t="shared" si="29" ref="K608:K638">IF(AND(D608&gt;5999,D608&lt;7000),H608,0)</f>
        <v>0</v>
      </c>
    </row>
    <row r="609" spans="2:11" ht="15" outlineLevel="1">
      <c r="B609" s="35"/>
      <c r="C609" s="21" t="s">
        <v>188</v>
      </c>
      <c r="D609" s="22"/>
      <c r="E609" s="23" t="s">
        <v>189</v>
      </c>
      <c r="F609" s="24">
        <f>SUM(F610:F633)</f>
        <v>835753</v>
      </c>
      <c r="G609" s="24">
        <f>SUM(G610:G633)</f>
        <v>850753</v>
      </c>
      <c r="H609" s="25">
        <f>SUM(H610:H633)</f>
        <v>389034.80999999994</v>
      </c>
      <c r="I609" s="26">
        <f t="shared" si="28"/>
        <v>0.4572829129018645</v>
      </c>
      <c r="K609" s="1">
        <f t="shared" si="29"/>
        <v>0</v>
      </c>
    </row>
    <row r="610" spans="2:11" ht="30" outlineLevel="2">
      <c r="B610" s="35"/>
      <c r="C610" s="27"/>
      <c r="D610" s="28">
        <v>2580</v>
      </c>
      <c r="E610" s="29" t="s">
        <v>190</v>
      </c>
      <c r="F610" s="30">
        <v>45000</v>
      </c>
      <c r="G610" s="30">
        <v>45000</v>
      </c>
      <c r="H610" s="31">
        <v>20460</v>
      </c>
      <c r="I610" s="32">
        <f t="shared" si="28"/>
        <v>0.45466666666666666</v>
      </c>
      <c r="K610" s="1">
        <f t="shared" si="29"/>
        <v>0</v>
      </c>
    </row>
    <row r="611" spans="2:11" ht="15" outlineLevel="2">
      <c r="B611" s="35"/>
      <c r="C611" s="27"/>
      <c r="D611" s="28">
        <v>3020</v>
      </c>
      <c r="E611" s="29" t="s">
        <v>64</v>
      </c>
      <c r="F611" s="30">
        <v>350</v>
      </c>
      <c r="G611" s="30">
        <v>350</v>
      </c>
      <c r="H611" s="31">
        <v>66.3</v>
      </c>
      <c r="I611" s="32">
        <f t="shared" si="28"/>
        <v>0.18942857142857142</v>
      </c>
      <c r="K611" s="1">
        <f t="shared" si="29"/>
        <v>0</v>
      </c>
    </row>
    <row r="612" spans="2:11" ht="15" outlineLevel="2">
      <c r="B612" s="35"/>
      <c r="C612" s="27"/>
      <c r="D612" s="28">
        <v>3110</v>
      </c>
      <c r="E612" s="29" t="s">
        <v>191</v>
      </c>
      <c r="F612" s="30">
        <v>60440</v>
      </c>
      <c r="G612" s="30">
        <v>60440</v>
      </c>
      <c r="H612" s="31">
        <v>14220.26</v>
      </c>
      <c r="I612" s="32">
        <f t="shared" si="28"/>
        <v>0.23527895433487755</v>
      </c>
      <c r="K612" s="1">
        <f t="shared" si="29"/>
        <v>0</v>
      </c>
    </row>
    <row r="613" spans="2:11" ht="15" outlineLevel="2">
      <c r="B613" s="35"/>
      <c r="C613" s="27"/>
      <c r="D613" s="28">
        <v>4010</v>
      </c>
      <c r="E613" s="29" t="s">
        <v>65</v>
      </c>
      <c r="F613" s="30">
        <v>414272</v>
      </c>
      <c r="G613" s="30">
        <v>426806</v>
      </c>
      <c r="H613" s="31">
        <v>175399.28</v>
      </c>
      <c r="I613" s="32">
        <f t="shared" si="28"/>
        <v>0.4109578590741461</v>
      </c>
      <c r="K613" s="1">
        <f t="shared" si="29"/>
        <v>0</v>
      </c>
    </row>
    <row r="614" spans="2:11" ht="15" outlineLevel="2">
      <c r="B614" s="35"/>
      <c r="C614" s="27"/>
      <c r="D614" s="28">
        <v>4040</v>
      </c>
      <c r="E614" s="29" t="s">
        <v>67</v>
      </c>
      <c r="F614" s="30">
        <v>34190</v>
      </c>
      <c r="G614" s="30">
        <v>34190</v>
      </c>
      <c r="H614" s="31">
        <v>32282.33</v>
      </c>
      <c r="I614" s="32">
        <f t="shared" si="28"/>
        <v>0.9442038607780053</v>
      </c>
      <c r="K614" s="1">
        <f t="shared" si="29"/>
        <v>0</v>
      </c>
    </row>
    <row r="615" spans="2:11" ht="15" outlineLevel="2">
      <c r="B615" s="35"/>
      <c r="C615" s="27"/>
      <c r="D615" s="28">
        <v>4110</v>
      </c>
      <c r="E615" s="29" t="s">
        <v>68</v>
      </c>
      <c r="F615" s="30">
        <v>78650</v>
      </c>
      <c r="G615" s="30">
        <v>80808</v>
      </c>
      <c r="H615" s="31">
        <v>31009.57</v>
      </c>
      <c r="I615" s="32">
        <f t="shared" si="28"/>
        <v>0.3837438124938125</v>
      </c>
      <c r="K615" s="1">
        <f t="shared" si="29"/>
        <v>0</v>
      </c>
    </row>
    <row r="616" spans="2:11" ht="15" outlineLevel="2">
      <c r="B616" s="35"/>
      <c r="C616" s="27"/>
      <c r="D616" s="28">
        <v>4120</v>
      </c>
      <c r="E616" s="29" t="s">
        <v>69</v>
      </c>
      <c r="F616" s="30">
        <v>11036</v>
      </c>
      <c r="G616" s="30">
        <v>11344</v>
      </c>
      <c r="H616" s="31">
        <v>4515.42</v>
      </c>
      <c r="I616" s="32">
        <f t="shared" si="28"/>
        <v>0.3980447813822285</v>
      </c>
      <c r="K616" s="1">
        <f t="shared" si="29"/>
        <v>0</v>
      </c>
    </row>
    <row r="617" spans="2:11" ht="15" outlineLevel="2">
      <c r="B617" s="35"/>
      <c r="C617" s="27"/>
      <c r="D617" s="28">
        <v>4170</v>
      </c>
      <c r="E617" s="29" t="s">
        <v>32</v>
      </c>
      <c r="F617" s="30">
        <v>2000</v>
      </c>
      <c r="G617" s="30">
        <v>2000</v>
      </c>
      <c r="H617" s="31">
        <v>1167.75</v>
      </c>
      <c r="I617" s="32">
        <f t="shared" si="28"/>
        <v>0.583875</v>
      </c>
      <c r="K617" s="1">
        <f t="shared" si="29"/>
        <v>0</v>
      </c>
    </row>
    <row r="618" spans="2:11" ht="15" outlineLevel="2">
      <c r="B618" s="35"/>
      <c r="C618" s="27"/>
      <c r="D618" s="28">
        <v>4210</v>
      </c>
      <c r="E618" s="29" t="s">
        <v>70</v>
      </c>
      <c r="F618" s="30">
        <v>44217</v>
      </c>
      <c r="G618" s="30">
        <v>44217</v>
      </c>
      <c r="H618" s="31">
        <v>23846.35</v>
      </c>
      <c r="I618" s="32">
        <f t="shared" si="28"/>
        <v>0.5393027568582219</v>
      </c>
      <c r="K618" s="1">
        <f t="shared" si="29"/>
        <v>0</v>
      </c>
    </row>
    <row r="619" spans="2:11" ht="15" outlineLevel="2">
      <c r="B619" s="35"/>
      <c r="C619" s="27"/>
      <c r="D619" s="28">
        <v>4220</v>
      </c>
      <c r="E619" s="29" t="s">
        <v>121</v>
      </c>
      <c r="F619" s="30">
        <v>29000</v>
      </c>
      <c r="G619" s="30">
        <v>29000</v>
      </c>
      <c r="H619" s="31">
        <v>22679.26</v>
      </c>
      <c r="I619" s="32">
        <f t="shared" si="28"/>
        <v>0.782043448275862</v>
      </c>
      <c r="K619" s="1">
        <f t="shared" si="29"/>
        <v>0</v>
      </c>
    </row>
    <row r="620" spans="2:11" ht="15" outlineLevel="2">
      <c r="B620" s="35"/>
      <c r="C620" s="27"/>
      <c r="D620" s="28">
        <v>4240</v>
      </c>
      <c r="E620" s="29" t="s">
        <v>142</v>
      </c>
      <c r="F620" s="30">
        <v>3000</v>
      </c>
      <c r="G620" s="30">
        <v>3000</v>
      </c>
      <c r="H620" s="31">
        <v>93.6</v>
      </c>
      <c r="I620" s="32">
        <f t="shared" si="28"/>
        <v>0.0312</v>
      </c>
      <c r="K620" s="1">
        <f t="shared" si="29"/>
        <v>0</v>
      </c>
    </row>
    <row r="621" spans="2:11" ht="15" outlineLevel="2">
      <c r="B621" s="35"/>
      <c r="C621" s="27"/>
      <c r="D621" s="28">
        <v>4260</v>
      </c>
      <c r="E621" s="29" t="s">
        <v>33</v>
      </c>
      <c r="F621" s="30">
        <v>32000</v>
      </c>
      <c r="G621" s="30">
        <v>32000</v>
      </c>
      <c r="H621" s="31">
        <v>18066.56</v>
      </c>
      <c r="I621" s="32">
        <f t="shared" si="28"/>
        <v>0.5645800000000001</v>
      </c>
      <c r="K621" s="1">
        <f t="shared" si="29"/>
        <v>0</v>
      </c>
    </row>
    <row r="622" spans="2:11" ht="15" outlineLevel="2">
      <c r="B622" s="35"/>
      <c r="C622" s="27"/>
      <c r="D622" s="28">
        <v>4280</v>
      </c>
      <c r="E622" s="29" t="s">
        <v>71</v>
      </c>
      <c r="F622" s="30">
        <v>1500</v>
      </c>
      <c r="G622" s="30">
        <v>1500</v>
      </c>
      <c r="H622" s="31">
        <v>480</v>
      </c>
      <c r="I622" s="32">
        <f t="shared" si="28"/>
        <v>0.32</v>
      </c>
      <c r="K622" s="1">
        <f t="shared" si="29"/>
        <v>0</v>
      </c>
    </row>
    <row r="623" spans="2:11" ht="15" outlineLevel="2">
      <c r="B623" s="35"/>
      <c r="C623" s="27"/>
      <c r="D623" s="28">
        <v>4300</v>
      </c>
      <c r="E623" s="29" t="s">
        <v>12</v>
      </c>
      <c r="F623" s="30">
        <v>37230</v>
      </c>
      <c r="G623" s="30">
        <v>37230</v>
      </c>
      <c r="H623" s="31">
        <v>20575.62</v>
      </c>
      <c r="I623" s="32">
        <f t="shared" si="28"/>
        <v>0.5526623690572119</v>
      </c>
      <c r="K623" s="1">
        <f t="shared" si="29"/>
        <v>0</v>
      </c>
    </row>
    <row r="624" spans="2:11" ht="45" outlineLevel="2">
      <c r="B624" s="35"/>
      <c r="C624" s="27"/>
      <c r="D624" s="28">
        <v>4330</v>
      </c>
      <c r="E624" s="29" t="s">
        <v>192</v>
      </c>
      <c r="F624" s="30">
        <v>10000</v>
      </c>
      <c r="G624" s="30">
        <v>10000</v>
      </c>
      <c r="H624" s="31">
        <v>0</v>
      </c>
      <c r="I624" s="32">
        <f t="shared" si="28"/>
        <v>0</v>
      </c>
      <c r="K624" s="1">
        <f t="shared" si="29"/>
        <v>0</v>
      </c>
    </row>
    <row r="625" spans="2:11" ht="15" outlineLevel="2">
      <c r="B625" s="35"/>
      <c r="C625" s="27"/>
      <c r="D625" s="28">
        <v>4350</v>
      </c>
      <c r="E625" s="29" t="s">
        <v>92</v>
      </c>
      <c r="F625" s="30">
        <v>840</v>
      </c>
      <c r="G625" s="30">
        <v>840</v>
      </c>
      <c r="H625" s="31">
        <v>326.64</v>
      </c>
      <c r="I625" s="32">
        <f t="shared" si="28"/>
        <v>0.38885714285714285</v>
      </c>
      <c r="K625" s="1">
        <f t="shared" si="29"/>
        <v>0</v>
      </c>
    </row>
    <row r="626" spans="2:11" ht="45" outlineLevel="2">
      <c r="B626" s="35"/>
      <c r="C626" s="27"/>
      <c r="D626" s="28">
        <v>4360</v>
      </c>
      <c r="E626" s="29" t="s">
        <v>72</v>
      </c>
      <c r="F626" s="30">
        <v>1100</v>
      </c>
      <c r="G626" s="30">
        <v>1100</v>
      </c>
      <c r="H626" s="31">
        <v>445.01</v>
      </c>
      <c r="I626" s="32">
        <f t="shared" si="28"/>
        <v>0.40455454545454544</v>
      </c>
      <c r="K626" s="1">
        <f t="shared" si="29"/>
        <v>0</v>
      </c>
    </row>
    <row r="627" spans="2:11" ht="45" outlineLevel="2">
      <c r="B627" s="35"/>
      <c r="C627" s="27"/>
      <c r="D627" s="28">
        <v>4370</v>
      </c>
      <c r="E627" s="29" t="s">
        <v>84</v>
      </c>
      <c r="F627" s="30">
        <v>5040</v>
      </c>
      <c r="G627" s="30">
        <v>5040</v>
      </c>
      <c r="H627" s="31">
        <v>2762.56</v>
      </c>
      <c r="I627" s="32">
        <f t="shared" si="28"/>
        <v>0.5481269841269841</v>
      </c>
      <c r="K627" s="1">
        <f t="shared" si="29"/>
        <v>0</v>
      </c>
    </row>
    <row r="628" spans="2:11" ht="15" outlineLevel="2">
      <c r="B628" s="35"/>
      <c r="C628" s="27"/>
      <c r="D628" s="28">
        <v>4410</v>
      </c>
      <c r="E628" s="29" t="s">
        <v>73</v>
      </c>
      <c r="F628" s="30">
        <v>800</v>
      </c>
      <c r="G628" s="30">
        <v>800</v>
      </c>
      <c r="H628" s="31">
        <v>98</v>
      </c>
      <c r="I628" s="32">
        <f t="shared" si="28"/>
        <v>0.1225</v>
      </c>
      <c r="K628" s="1">
        <f t="shared" si="29"/>
        <v>0</v>
      </c>
    </row>
    <row r="629" spans="2:11" ht="15" outlineLevel="2">
      <c r="B629" s="35"/>
      <c r="C629" s="27"/>
      <c r="D629" s="28">
        <v>4430</v>
      </c>
      <c r="E629" s="29" t="s">
        <v>18</v>
      </c>
      <c r="F629" s="30">
        <v>729</v>
      </c>
      <c r="G629" s="30">
        <v>729</v>
      </c>
      <c r="H629" s="31">
        <v>66</v>
      </c>
      <c r="I629" s="32">
        <f t="shared" si="28"/>
        <v>0.09053497942386832</v>
      </c>
      <c r="K629" s="1">
        <f t="shared" si="29"/>
        <v>0</v>
      </c>
    </row>
    <row r="630" spans="2:11" ht="15" outlineLevel="2">
      <c r="B630" s="35"/>
      <c r="C630" s="27"/>
      <c r="D630" s="28">
        <v>4440</v>
      </c>
      <c r="E630" s="29" t="s">
        <v>74</v>
      </c>
      <c r="F630" s="30">
        <v>17500</v>
      </c>
      <c r="G630" s="30">
        <v>17500</v>
      </c>
      <c r="H630" s="31">
        <v>15200</v>
      </c>
      <c r="I630" s="32">
        <f t="shared" si="28"/>
        <v>0.8685714285714285</v>
      </c>
      <c r="K630" s="1">
        <f t="shared" si="29"/>
        <v>0</v>
      </c>
    </row>
    <row r="631" spans="2:11" ht="15" outlineLevel="2">
      <c r="B631" s="35"/>
      <c r="C631" s="27"/>
      <c r="D631" s="28">
        <v>4480</v>
      </c>
      <c r="E631" s="29" t="s">
        <v>123</v>
      </c>
      <c r="F631" s="30">
        <v>1172</v>
      </c>
      <c r="G631" s="30">
        <v>1172</v>
      </c>
      <c r="H631" s="31">
        <v>588</v>
      </c>
      <c r="I631" s="32">
        <f t="shared" si="28"/>
        <v>0.5017064846416383</v>
      </c>
      <c r="K631" s="1">
        <f t="shared" si="29"/>
        <v>0</v>
      </c>
    </row>
    <row r="632" spans="2:11" ht="30" outlineLevel="2">
      <c r="B632" s="35"/>
      <c r="C632" s="27"/>
      <c r="D632" s="28">
        <v>4520</v>
      </c>
      <c r="E632" s="29" t="s">
        <v>193</v>
      </c>
      <c r="F632" s="30">
        <v>4187</v>
      </c>
      <c r="G632" s="30">
        <v>4187</v>
      </c>
      <c r="H632" s="31">
        <v>4186.3</v>
      </c>
      <c r="I632" s="32">
        <f t="shared" si="28"/>
        <v>0.9998328158586101</v>
      </c>
      <c r="K632" s="1">
        <f t="shared" si="29"/>
        <v>0</v>
      </c>
    </row>
    <row r="633" spans="2:11" ht="30" outlineLevel="2">
      <c r="B633" s="35"/>
      <c r="C633" s="27"/>
      <c r="D633" s="28">
        <v>4700</v>
      </c>
      <c r="E633" s="29" t="s">
        <v>75</v>
      </c>
      <c r="F633" s="30">
        <v>1500</v>
      </c>
      <c r="G633" s="30">
        <v>1500</v>
      </c>
      <c r="H633" s="31">
        <v>500</v>
      </c>
      <c r="I633" s="32">
        <f t="shared" si="28"/>
        <v>0.3333333333333333</v>
      </c>
      <c r="K633" s="1">
        <f t="shared" si="29"/>
        <v>0</v>
      </c>
    </row>
    <row r="634" spans="2:11" ht="15" outlineLevel="1">
      <c r="B634" s="35"/>
      <c r="C634" s="21" t="s">
        <v>194</v>
      </c>
      <c r="D634" s="22"/>
      <c r="E634" s="23" t="s">
        <v>195</v>
      </c>
      <c r="F634" s="24">
        <f>SUM(F635:F657)</f>
        <v>5631803</v>
      </c>
      <c r="G634" s="24">
        <f>SUM(G635:G657)</f>
        <v>5706848</v>
      </c>
      <c r="H634" s="25">
        <f>SUM(H635:H657)</f>
        <v>2760636.2</v>
      </c>
      <c r="I634" s="26">
        <f t="shared" si="28"/>
        <v>0.48374097224947993</v>
      </c>
      <c r="K634" s="1">
        <f t="shared" si="29"/>
        <v>0</v>
      </c>
    </row>
    <row r="635" spans="2:11" ht="15" outlineLevel="2">
      <c r="B635" s="35"/>
      <c r="C635" s="27"/>
      <c r="D635" s="28">
        <v>3020</v>
      </c>
      <c r="E635" s="29" t="s">
        <v>64</v>
      </c>
      <c r="F635" s="30">
        <v>4500</v>
      </c>
      <c r="G635" s="30">
        <v>4500</v>
      </c>
      <c r="H635" s="31">
        <v>14.94</v>
      </c>
      <c r="I635" s="32">
        <f t="shared" si="28"/>
        <v>0.00332</v>
      </c>
      <c r="K635" s="1">
        <f t="shared" si="29"/>
        <v>0</v>
      </c>
    </row>
    <row r="636" spans="2:11" ht="15" outlineLevel="2">
      <c r="B636" s="35"/>
      <c r="C636" s="27"/>
      <c r="D636" s="28">
        <v>4010</v>
      </c>
      <c r="E636" s="29" t="s">
        <v>65</v>
      </c>
      <c r="F636" s="30">
        <v>2966700</v>
      </c>
      <c r="G636" s="30">
        <v>2965727</v>
      </c>
      <c r="H636" s="31">
        <v>1317796.72</v>
      </c>
      <c r="I636" s="32">
        <f t="shared" si="28"/>
        <v>0.4443418831200579</v>
      </c>
      <c r="K636" s="1">
        <f t="shared" si="29"/>
        <v>0</v>
      </c>
    </row>
    <row r="637" spans="2:11" ht="15" outlineLevel="2">
      <c r="B637" s="35"/>
      <c r="C637" s="27"/>
      <c r="D637" s="28">
        <v>4040</v>
      </c>
      <c r="E637" s="29" t="s">
        <v>67</v>
      </c>
      <c r="F637" s="30">
        <v>222900</v>
      </c>
      <c r="G637" s="30">
        <v>223873</v>
      </c>
      <c r="H637" s="31">
        <v>223872.85</v>
      </c>
      <c r="I637" s="32">
        <f t="shared" si="28"/>
        <v>0.9999993299772639</v>
      </c>
      <c r="K637" s="1">
        <f t="shared" si="29"/>
        <v>0</v>
      </c>
    </row>
    <row r="638" spans="2:11" ht="15" outlineLevel="2">
      <c r="B638" s="35"/>
      <c r="C638" s="27"/>
      <c r="D638" s="28">
        <v>4110</v>
      </c>
      <c r="E638" s="29" t="s">
        <v>68</v>
      </c>
      <c r="F638" s="30">
        <v>526000</v>
      </c>
      <c r="G638" s="30">
        <v>526000</v>
      </c>
      <c r="H638" s="31">
        <v>242012.67</v>
      </c>
      <c r="I638" s="32">
        <f t="shared" si="28"/>
        <v>0.46010013307984793</v>
      </c>
      <c r="K638" s="1">
        <f t="shared" si="29"/>
        <v>0</v>
      </c>
    </row>
    <row r="639" spans="2:11" ht="15" outlineLevel="2">
      <c r="B639" s="35"/>
      <c r="C639" s="27"/>
      <c r="D639" s="28">
        <v>4120</v>
      </c>
      <c r="E639" s="29" t="s">
        <v>69</v>
      </c>
      <c r="F639" s="30">
        <v>56200</v>
      </c>
      <c r="G639" s="30">
        <v>56200</v>
      </c>
      <c r="H639" s="31">
        <v>23341.85</v>
      </c>
      <c r="I639" s="32">
        <f t="shared" si="28"/>
        <v>0.415335409252669</v>
      </c>
      <c r="K639" s="1">
        <f aca="true" t="shared" si="30" ref="K639:K670">IF(AND(D639&gt;5999,D639&lt;7000),H639,0)</f>
        <v>0</v>
      </c>
    </row>
    <row r="640" spans="2:11" ht="15" outlineLevel="2">
      <c r="B640" s="35"/>
      <c r="C640" s="27"/>
      <c r="D640" s="28">
        <v>4210</v>
      </c>
      <c r="E640" s="29" t="s">
        <v>70</v>
      </c>
      <c r="F640" s="30">
        <v>45687</v>
      </c>
      <c r="G640" s="30">
        <v>100732</v>
      </c>
      <c r="H640" s="31">
        <v>11507.94</v>
      </c>
      <c r="I640" s="32">
        <f t="shared" si="28"/>
        <v>0.11424314021363619</v>
      </c>
      <c r="K640" s="1">
        <f t="shared" si="30"/>
        <v>0</v>
      </c>
    </row>
    <row r="641" spans="2:11" ht="15" outlineLevel="2">
      <c r="B641" s="35"/>
      <c r="C641" s="27"/>
      <c r="D641" s="28">
        <v>4220</v>
      </c>
      <c r="E641" s="29" t="s">
        <v>121</v>
      </c>
      <c r="F641" s="30">
        <v>298323</v>
      </c>
      <c r="G641" s="30">
        <v>298323</v>
      </c>
      <c r="H641" s="31">
        <v>103819.56</v>
      </c>
      <c r="I641" s="32">
        <f t="shared" si="28"/>
        <v>0.34801057913737793</v>
      </c>
      <c r="K641" s="1">
        <f t="shared" si="30"/>
        <v>0</v>
      </c>
    </row>
    <row r="642" spans="2:11" ht="30" outlineLevel="2">
      <c r="B642" s="35"/>
      <c r="C642" s="27"/>
      <c r="D642" s="28">
        <v>4230</v>
      </c>
      <c r="E642" s="29" t="s">
        <v>122</v>
      </c>
      <c r="F642" s="30">
        <v>13200</v>
      </c>
      <c r="G642" s="30">
        <v>13200</v>
      </c>
      <c r="H642" s="31">
        <v>5521.94</v>
      </c>
      <c r="I642" s="32">
        <f t="shared" si="28"/>
        <v>0.41832878787878786</v>
      </c>
      <c r="K642" s="1">
        <f t="shared" si="30"/>
        <v>0</v>
      </c>
    </row>
    <row r="643" spans="2:11" ht="15" outlineLevel="2">
      <c r="B643" s="35"/>
      <c r="C643" s="27"/>
      <c r="D643" s="28">
        <v>4260</v>
      </c>
      <c r="E643" s="29" t="s">
        <v>33</v>
      </c>
      <c r="F643" s="30">
        <v>250000</v>
      </c>
      <c r="G643" s="30">
        <v>260000</v>
      </c>
      <c r="H643" s="31">
        <v>117045.03</v>
      </c>
      <c r="I643" s="32">
        <f t="shared" si="28"/>
        <v>0.4501731923076923</v>
      </c>
      <c r="K643" s="1">
        <f t="shared" si="30"/>
        <v>0</v>
      </c>
    </row>
    <row r="644" spans="2:11" ht="15" outlineLevel="2">
      <c r="B644" s="35"/>
      <c r="C644" s="27"/>
      <c r="D644" s="28">
        <v>4270</v>
      </c>
      <c r="E644" s="29" t="s">
        <v>34</v>
      </c>
      <c r="F644" s="30">
        <v>30000</v>
      </c>
      <c r="G644" s="30">
        <v>40000</v>
      </c>
      <c r="H644" s="31">
        <v>12698.23</v>
      </c>
      <c r="I644" s="32">
        <f t="shared" si="28"/>
        <v>0.31745575</v>
      </c>
      <c r="K644" s="1">
        <f t="shared" si="30"/>
        <v>0</v>
      </c>
    </row>
    <row r="645" spans="2:11" ht="15" outlineLevel="2">
      <c r="B645" s="35"/>
      <c r="C645" s="27"/>
      <c r="D645" s="28">
        <v>4280</v>
      </c>
      <c r="E645" s="29" t="s">
        <v>71</v>
      </c>
      <c r="F645" s="30">
        <v>4500</v>
      </c>
      <c r="G645" s="30">
        <v>4500</v>
      </c>
      <c r="H645" s="31">
        <v>1302</v>
      </c>
      <c r="I645" s="32">
        <f t="shared" si="28"/>
        <v>0.28933333333333333</v>
      </c>
      <c r="K645" s="1">
        <f t="shared" si="30"/>
        <v>0</v>
      </c>
    </row>
    <row r="646" spans="2:11" ht="15" outlineLevel="2">
      <c r="B646" s="35"/>
      <c r="C646" s="27"/>
      <c r="D646" s="28">
        <v>4300</v>
      </c>
      <c r="E646" s="29" t="s">
        <v>12</v>
      </c>
      <c r="F646" s="30">
        <v>53600</v>
      </c>
      <c r="G646" s="30">
        <v>53600</v>
      </c>
      <c r="H646" s="31">
        <v>22193.98</v>
      </c>
      <c r="I646" s="32">
        <f t="shared" si="28"/>
        <v>0.4140667910447761</v>
      </c>
      <c r="K646" s="1">
        <f t="shared" si="30"/>
        <v>0</v>
      </c>
    </row>
    <row r="647" spans="2:11" ht="45" outlineLevel="2">
      <c r="B647" s="35"/>
      <c r="C647" s="27"/>
      <c r="D647" s="28">
        <v>4330</v>
      </c>
      <c r="E647" s="29" t="s">
        <v>192</v>
      </c>
      <c r="F647" s="30">
        <v>966000</v>
      </c>
      <c r="G647" s="30">
        <v>966000</v>
      </c>
      <c r="H647" s="31">
        <v>516937.23</v>
      </c>
      <c r="I647" s="32">
        <f t="shared" si="28"/>
        <v>0.5351317080745341</v>
      </c>
      <c r="K647" s="1">
        <f t="shared" si="30"/>
        <v>0</v>
      </c>
    </row>
    <row r="648" spans="2:11" ht="15" outlineLevel="2">
      <c r="B648" s="35"/>
      <c r="C648" s="27"/>
      <c r="D648" s="28">
        <v>4350</v>
      </c>
      <c r="E648" s="29" t="s">
        <v>92</v>
      </c>
      <c r="F648" s="30">
        <v>1800</v>
      </c>
      <c r="G648" s="30">
        <v>1800</v>
      </c>
      <c r="H648" s="31">
        <v>841.32</v>
      </c>
      <c r="I648" s="32">
        <f t="shared" si="28"/>
        <v>0.46740000000000004</v>
      </c>
      <c r="K648" s="1">
        <f t="shared" si="30"/>
        <v>0</v>
      </c>
    </row>
    <row r="649" spans="2:11" ht="45" outlineLevel="2">
      <c r="B649" s="35"/>
      <c r="C649" s="27"/>
      <c r="D649" s="28">
        <v>4360</v>
      </c>
      <c r="E649" s="29" t="s">
        <v>72</v>
      </c>
      <c r="F649" s="30">
        <v>1200</v>
      </c>
      <c r="G649" s="30">
        <v>1200</v>
      </c>
      <c r="H649" s="31">
        <v>274.5</v>
      </c>
      <c r="I649" s="32">
        <f t="shared" si="28"/>
        <v>0.22875</v>
      </c>
      <c r="K649" s="1">
        <f t="shared" si="30"/>
        <v>0</v>
      </c>
    </row>
    <row r="650" spans="2:11" ht="45" outlineLevel="2">
      <c r="B650" s="35"/>
      <c r="C650" s="27"/>
      <c r="D650" s="28">
        <v>4370</v>
      </c>
      <c r="E650" s="29" t="s">
        <v>84</v>
      </c>
      <c r="F650" s="30">
        <v>3600</v>
      </c>
      <c r="G650" s="30">
        <v>3600</v>
      </c>
      <c r="H650" s="31">
        <v>1318.29</v>
      </c>
      <c r="I650" s="32">
        <f t="shared" si="28"/>
        <v>0.36619166666666664</v>
      </c>
      <c r="K650" s="1">
        <f t="shared" si="30"/>
        <v>0</v>
      </c>
    </row>
    <row r="651" spans="2:11" ht="15" outlineLevel="2">
      <c r="B651" s="35"/>
      <c r="C651" s="27"/>
      <c r="D651" s="28">
        <v>4410</v>
      </c>
      <c r="E651" s="29" t="s">
        <v>73</v>
      </c>
      <c r="F651" s="30">
        <v>1500</v>
      </c>
      <c r="G651" s="30">
        <v>1500</v>
      </c>
      <c r="H651" s="31">
        <v>500.6</v>
      </c>
      <c r="I651" s="32">
        <f t="shared" si="28"/>
        <v>0.3337333333333333</v>
      </c>
      <c r="K651" s="1">
        <f t="shared" si="30"/>
        <v>0</v>
      </c>
    </row>
    <row r="652" spans="2:11" ht="15" outlineLevel="2">
      <c r="B652" s="35"/>
      <c r="C652" s="27"/>
      <c r="D652" s="28">
        <v>4430</v>
      </c>
      <c r="E652" s="29" t="s">
        <v>18</v>
      </c>
      <c r="F652" s="30">
        <v>214</v>
      </c>
      <c r="G652" s="30">
        <v>214</v>
      </c>
      <c r="H652" s="31">
        <v>0</v>
      </c>
      <c r="I652" s="32">
        <f t="shared" si="28"/>
        <v>0</v>
      </c>
      <c r="K652" s="1">
        <f t="shared" si="30"/>
        <v>0</v>
      </c>
    </row>
    <row r="653" spans="2:11" ht="15" outlineLevel="2">
      <c r="B653" s="35"/>
      <c r="C653" s="27"/>
      <c r="D653" s="28">
        <v>4440</v>
      </c>
      <c r="E653" s="29" t="s">
        <v>74</v>
      </c>
      <c r="F653" s="30">
        <v>139111</v>
      </c>
      <c r="G653" s="30">
        <v>139111</v>
      </c>
      <c r="H653" s="31">
        <v>139111</v>
      </c>
      <c r="I653" s="32">
        <f t="shared" si="28"/>
        <v>1</v>
      </c>
      <c r="K653" s="1">
        <f t="shared" si="30"/>
        <v>0</v>
      </c>
    </row>
    <row r="654" spans="2:11" ht="15" outlineLevel="2">
      <c r="B654" s="35"/>
      <c r="C654" s="27"/>
      <c r="D654" s="28">
        <v>4480</v>
      </c>
      <c r="E654" s="29" t="s">
        <v>123</v>
      </c>
      <c r="F654" s="30">
        <v>9460</v>
      </c>
      <c r="G654" s="30">
        <v>9460</v>
      </c>
      <c r="H654" s="31">
        <v>4739</v>
      </c>
      <c r="I654" s="32">
        <f t="shared" si="28"/>
        <v>0.5009513742071882</v>
      </c>
      <c r="K654" s="1">
        <f t="shared" si="30"/>
        <v>0</v>
      </c>
    </row>
    <row r="655" spans="2:11" ht="30" outlineLevel="2">
      <c r="B655" s="35"/>
      <c r="C655" s="27"/>
      <c r="D655" s="28">
        <v>4520</v>
      </c>
      <c r="E655" s="29" t="s">
        <v>193</v>
      </c>
      <c r="F655" s="30">
        <v>508</v>
      </c>
      <c r="G655" s="30">
        <v>508</v>
      </c>
      <c r="H655" s="31">
        <v>507.33</v>
      </c>
      <c r="I655" s="32">
        <f t="shared" si="28"/>
        <v>0.9986811023622046</v>
      </c>
      <c r="K655" s="1">
        <f t="shared" si="30"/>
        <v>0</v>
      </c>
    </row>
    <row r="656" spans="2:11" ht="30" outlineLevel="2">
      <c r="B656" s="35"/>
      <c r="C656" s="27"/>
      <c r="D656" s="28">
        <v>4700</v>
      </c>
      <c r="E656" s="29" t="s">
        <v>75</v>
      </c>
      <c r="F656" s="30">
        <v>5000</v>
      </c>
      <c r="G656" s="30">
        <v>5000</v>
      </c>
      <c r="H656" s="31">
        <v>1740</v>
      </c>
      <c r="I656" s="32">
        <f t="shared" si="28"/>
        <v>0.348</v>
      </c>
      <c r="K656" s="1">
        <f t="shared" si="30"/>
        <v>0</v>
      </c>
    </row>
    <row r="657" spans="2:11" ht="15" outlineLevel="2">
      <c r="B657" s="35"/>
      <c r="C657" s="27"/>
      <c r="D657" s="28">
        <v>4780</v>
      </c>
      <c r="E657" s="29" t="s">
        <v>196</v>
      </c>
      <c r="F657" s="30">
        <v>31800</v>
      </c>
      <c r="G657" s="30">
        <v>31800</v>
      </c>
      <c r="H657" s="31">
        <v>13539.22</v>
      </c>
      <c r="I657" s="32">
        <f t="shared" si="28"/>
        <v>0.4257616352201258</v>
      </c>
      <c r="K657" s="1">
        <f t="shared" si="30"/>
        <v>0</v>
      </c>
    </row>
    <row r="658" spans="2:11" ht="15" outlineLevel="1">
      <c r="B658" s="35"/>
      <c r="C658" s="21" t="s">
        <v>197</v>
      </c>
      <c r="D658" s="22"/>
      <c r="E658" s="23" t="s">
        <v>198</v>
      </c>
      <c r="F658" s="24">
        <f>SUM(F659:F678)</f>
        <v>862388</v>
      </c>
      <c r="G658" s="24">
        <f>SUM(G659:G678)</f>
        <v>887631</v>
      </c>
      <c r="H658" s="25">
        <f>SUM(H659:H678)</f>
        <v>424195.01</v>
      </c>
      <c r="I658" s="26">
        <f t="shared" si="28"/>
        <v>0.47789566835768466</v>
      </c>
      <c r="K658" s="1">
        <f t="shared" si="30"/>
        <v>0</v>
      </c>
    </row>
    <row r="659" spans="2:11" ht="15" outlineLevel="2">
      <c r="B659" s="35"/>
      <c r="C659" s="27"/>
      <c r="D659" s="28">
        <v>3020</v>
      </c>
      <c r="E659" s="29" t="s">
        <v>64</v>
      </c>
      <c r="F659" s="30">
        <v>2452</v>
      </c>
      <c r="G659" s="30">
        <v>2452</v>
      </c>
      <c r="H659" s="31">
        <v>1396.21</v>
      </c>
      <c r="I659" s="32">
        <f t="shared" si="28"/>
        <v>0.5694168026101142</v>
      </c>
      <c r="K659" s="1">
        <f t="shared" si="30"/>
        <v>0</v>
      </c>
    </row>
    <row r="660" spans="2:11" ht="15" outlineLevel="2">
      <c r="B660" s="35"/>
      <c r="C660" s="27"/>
      <c r="D660" s="28">
        <v>4010</v>
      </c>
      <c r="E660" s="29" t="s">
        <v>65</v>
      </c>
      <c r="F660" s="30">
        <v>410852</v>
      </c>
      <c r="G660" s="30">
        <v>423514</v>
      </c>
      <c r="H660" s="31">
        <v>188878.01</v>
      </c>
      <c r="I660" s="32">
        <f t="shared" si="28"/>
        <v>0.4459781967066024</v>
      </c>
      <c r="K660" s="1">
        <f t="shared" si="30"/>
        <v>0</v>
      </c>
    </row>
    <row r="661" spans="2:11" ht="15" outlineLevel="2">
      <c r="B661" s="35"/>
      <c r="C661" s="27"/>
      <c r="D661" s="28">
        <v>4040</v>
      </c>
      <c r="E661" s="29" t="s">
        <v>67</v>
      </c>
      <c r="F661" s="30">
        <v>34319</v>
      </c>
      <c r="G661" s="30">
        <v>34319</v>
      </c>
      <c r="H661" s="31">
        <v>30775.85</v>
      </c>
      <c r="I661" s="32">
        <f aca="true" t="shared" si="31" ref="I661:I718">IF(G661&lt;&gt;0,H661/G661,"─")</f>
        <v>0.8967583554299368</v>
      </c>
      <c r="K661" s="1">
        <f t="shared" si="30"/>
        <v>0</v>
      </c>
    </row>
    <row r="662" spans="2:11" ht="15" outlineLevel="2">
      <c r="B662" s="35"/>
      <c r="C662" s="27"/>
      <c r="D662" s="28">
        <v>4110</v>
      </c>
      <c r="E662" s="29" t="s">
        <v>68</v>
      </c>
      <c r="F662" s="30">
        <v>79497</v>
      </c>
      <c r="G662" s="30">
        <v>81775</v>
      </c>
      <c r="H662" s="31">
        <v>36237</v>
      </c>
      <c r="I662" s="32">
        <f t="shared" si="31"/>
        <v>0.44313054111892386</v>
      </c>
      <c r="K662" s="1">
        <f t="shared" si="30"/>
        <v>0</v>
      </c>
    </row>
    <row r="663" spans="2:11" ht="15" outlineLevel="2">
      <c r="B663" s="35"/>
      <c r="C663" s="27"/>
      <c r="D663" s="28">
        <v>4120</v>
      </c>
      <c r="E663" s="29" t="s">
        <v>69</v>
      </c>
      <c r="F663" s="30">
        <v>10262</v>
      </c>
      <c r="G663" s="30">
        <v>10565</v>
      </c>
      <c r="H663" s="31">
        <v>3415.49</v>
      </c>
      <c r="I663" s="32">
        <f t="shared" si="31"/>
        <v>0.32328348319924277</v>
      </c>
      <c r="K663" s="1">
        <f t="shared" si="30"/>
        <v>0</v>
      </c>
    </row>
    <row r="664" spans="2:11" ht="15" outlineLevel="2">
      <c r="B664" s="35"/>
      <c r="C664" s="27"/>
      <c r="D664" s="28">
        <v>4170</v>
      </c>
      <c r="E664" s="29" t="s">
        <v>32</v>
      </c>
      <c r="F664" s="30">
        <v>21480</v>
      </c>
      <c r="G664" s="30">
        <v>21480</v>
      </c>
      <c r="H664" s="31">
        <v>9200</v>
      </c>
      <c r="I664" s="32">
        <f t="shared" si="31"/>
        <v>0.42830540037243947</v>
      </c>
      <c r="K664" s="1">
        <f t="shared" si="30"/>
        <v>0</v>
      </c>
    </row>
    <row r="665" spans="2:11" ht="15" outlineLevel="2">
      <c r="B665" s="35"/>
      <c r="C665" s="27"/>
      <c r="D665" s="28">
        <v>4210</v>
      </c>
      <c r="E665" s="29" t="s">
        <v>70</v>
      </c>
      <c r="F665" s="30">
        <v>49748</v>
      </c>
      <c r="G665" s="30">
        <v>52748</v>
      </c>
      <c r="H665" s="31">
        <v>10268.66</v>
      </c>
      <c r="I665" s="32">
        <f t="shared" si="31"/>
        <v>0.1946739212861151</v>
      </c>
      <c r="K665" s="1">
        <f t="shared" si="30"/>
        <v>0</v>
      </c>
    </row>
    <row r="666" spans="2:11" ht="15" outlineLevel="2">
      <c r="B666" s="35"/>
      <c r="C666" s="27"/>
      <c r="D666" s="28">
        <v>4220</v>
      </c>
      <c r="E666" s="29" t="s">
        <v>121</v>
      </c>
      <c r="F666" s="30">
        <v>92907</v>
      </c>
      <c r="G666" s="30">
        <v>92907</v>
      </c>
      <c r="H666" s="31">
        <v>53469.41</v>
      </c>
      <c r="I666" s="32">
        <f t="shared" si="31"/>
        <v>0.5755154078809993</v>
      </c>
      <c r="K666" s="1">
        <f t="shared" si="30"/>
        <v>0</v>
      </c>
    </row>
    <row r="667" spans="2:11" ht="15" outlineLevel="2">
      <c r="B667" s="35"/>
      <c r="C667" s="27"/>
      <c r="D667" s="28">
        <v>4260</v>
      </c>
      <c r="E667" s="29" t="s">
        <v>33</v>
      </c>
      <c r="F667" s="30">
        <v>59942</v>
      </c>
      <c r="G667" s="30">
        <v>62942</v>
      </c>
      <c r="H667" s="31">
        <v>33816.85</v>
      </c>
      <c r="I667" s="32">
        <f t="shared" si="31"/>
        <v>0.5372700263734866</v>
      </c>
      <c r="K667" s="1">
        <f t="shared" si="30"/>
        <v>0</v>
      </c>
    </row>
    <row r="668" spans="2:11" ht="15" outlineLevel="2">
      <c r="B668" s="35"/>
      <c r="C668" s="27"/>
      <c r="D668" s="28">
        <v>4270</v>
      </c>
      <c r="E668" s="29" t="s">
        <v>34</v>
      </c>
      <c r="F668" s="30">
        <v>6000</v>
      </c>
      <c r="G668" s="30">
        <v>6000</v>
      </c>
      <c r="H668" s="31">
        <v>5988</v>
      </c>
      <c r="I668" s="32">
        <f t="shared" si="31"/>
        <v>0.998</v>
      </c>
      <c r="K668" s="1">
        <f t="shared" si="30"/>
        <v>0</v>
      </c>
    </row>
    <row r="669" spans="2:11" ht="15" outlineLevel="2">
      <c r="B669" s="35"/>
      <c r="C669" s="27"/>
      <c r="D669" s="28">
        <v>4280</v>
      </c>
      <c r="E669" s="29" t="s">
        <v>71</v>
      </c>
      <c r="F669" s="30">
        <v>800</v>
      </c>
      <c r="G669" s="30">
        <v>800</v>
      </c>
      <c r="H669" s="31">
        <v>351</v>
      </c>
      <c r="I669" s="32">
        <f t="shared" si="31"/>
        <v>0.43875</v>
      </c>
      <c r="K669" s="1">
        <f t="shared" si="30"/>
        <v>0</v>
      </c>
    </row>
    <row r="670" spans="2:11" ht="15" outlineLevel="2">
      <c r="B670" s="35"/>
      <c r="C670" s="27"/>
      <c r="D670" s="28">
        <v>4300</v>
      </c>
      <c r="E670" s="29" t="s">
        <v>12</v>
      </c>
      <c r="F670" s="30">
        <v>26512</v>
      </c>
      <c r="G670" s="30">
        <v>30512</v>
      </c>
      <c r="H670" s="31">
        <v>13477.19</v>
      </c>
      <c r="I670" s="32">
        <f t="shared" si="31"/>
        <v>0.4417012978500262</v>
      </c>
      <c r="K670" s="1">
        <f t="shared" si="30"/>
        <v>0</v>
      </c>
    </row>
    <row r="671" spans="2:11" ht="15" outlineLevel="2">
      <c r="B671" s="35"/>
      <c r="C671" s="27"/>
      <c r="D671" s="28">
        <v>4350</v>
      </c>
      <c r="E671" s="29" t="s">
        <v>92</v>
      </c>
      <c r="F671" s="30">
        <v>1350</v>
      </c>
      <c r="G671" s="30">
        <v>1350</v>
      </c>
      <c r="H671" s="31">
        <v>611.8</v>
      </c>
      <c r="I671" s="32">
        <f t="shared" si="31"/>
        <v>0.45318518518518514</v>
      </c>
      <c r="K671" s="1">
        <f aca="true" t="shared" si="32" ref="K671:K678">IF(AND(D671&gt;5999,D671&lt;7000),H671,0)</f>
        <v>0</v>
      </c>
    </row>
    <row r="672" spans="2:11" ht="45" outlineLevel="2">
      <c r="B672" s="35"/>
      <c r="C672" s="27"/>
      <c r="D672" s="28">
        <v>4370</v>
      </c>
      <c r="E672" s="29" t="s">
        <v>84</v>
      </c>
      <c r="F672" s="30">
        <v>4466</v>
      </c>
      <c r="G672" s="30">
        <v>4466</v>
      </c>
      <c r="H672" s="31">
        <v>2013.83</v>
      </c>
      <c r="I672" s="32">
        <f t="shared" si="31"/>
        <v>0.4509247648902821</v>
      </c>
      <c r="K672" s="1">
        <f t="shared" si="32"/>
        <v>0</v>
      </c>
    </row>
    <row r="673" spans="2:11" ht="30" outlineLevel="2">
      <c r="B673" s="35"/>
      <c r="C673" s="27"/>
      <c r="D673" s="28">
        <v>4400</v>
      </c>
      <c r="E673" s="29" t="s">
        <v>94</v>
      </c>
      <c r="F673" s="30">
        <v>38860</v>
      </c>
      <c r="G673" s="30">
        <v>38860</v>
      </c>
      <c r="H673" s="31">
        <v>18278.21</v>
      </c>
      <c r="I673" s="32">
        <f t="shared" si="31"/>
        <v>0.47036052496139985</v>
      </c>
      <c r="K673" s="1">
        <f t="shared" si="32"/>
        <v>0</v>
      </c>
    </row>
    <row r="674" spans="2:11" ht="15" outlineLevel="2">
      <c r="B674" s="35"/>
      <c r="C674" s="27"/>
      <c r="D674" s="28">
        <v>4410</v>
      </c>
      <c r="E674" s="29" t="s">
        <v>73</v>
      </c>
      <c r="F674" s="30">
        <v>508</v>
      </c>
      <c r="G674" s="30">
        <v>508</v>
      </c>
      <c r="H674" s="31">
        <v>117.5</v>
      </c>
      <c r="I674" s="32">
        <f t="shared" si="31"/>
        <v>0.2312992125984252</v>
      </c>
      <c r="K674" s="1">
        <f t="shared" si="32"/>
        <v>0</v>
      </c>
    </row>
    <row r="675" spans="2:11" ht="15" outlineLevel="2">
      <c r="B675" s="35"/>
      <c r="C675" s="27"/>
      <c r="D675" s="28">
        <v>4430</v>
      </c>
      <c r="E675" s="29" t="s">
        <v>18</v>
      </c>
      <c r="F675" s="30">
        <v>320</v>
      </c>
      <c r="G675" s="30">
        <v>320</v>
      </c>
      <c r="H675" s="31">
        <v>0</v>
      </c>
      <c r="I675" s="32">
        <f t="shared" si="31"/>
        <v>0</v>
      </c>
      <c r="K675" s="1">
        <f t="shared" si="32"/>
        <v>0</v>
      </c>
    </row>
    <row r="676" spans="2:11" ht="15" outlineLevel="2">
      <c r="B676" s="35"/>
      <c r="C676" s="27"/>
      <c r="D676" s="28">
        <v>4440</v>
      </c>
      <c r="E676" s="29" t="s">
        <v>74</v>
      </c>
      <c r="F676" s="30">
        <v>15513</v>
      </c>
      <c r="G676" s="30">
        <v>15513</v>
      </c>
      <c r="H676" s="31">
        <v>13299</v>
      </c>
      <c r="I676" s="32">
        <f t="shared" si="31"/>
        <v>0.8572809901373042</v>
      </c>
      <c r="K676" s="1">
        <f t="shared" si="32"/>
        <v>0</v>
      </c>
    </row>
    <row r="677" spans="2:11" ht="15" outlineLevel="2">
      <c r="B677" s="35"/>
      <c r="C677" s="27"/>
      <c r="D677" s="28">
        <v>4480</v>
      </c>
      <c r="E677" s="29" t="s">
        <v>123</v>
      </c>
      <c r="F677" s="30">
        <v>5100</v>
      </c>
      <c r="G677" s="30">
        <v>5100</v>
      </c>
      <c r="H677" s="31">
        <v>2556</v>
      </c>
      <c r="I677" s="32">
        <f t="shared" si="31"/>
        <v>0.5011764705882353</v>
      </c>
      <c r="K677" s="1">
        <f t="shared" si="32"/>
        <v>0</v>
      </c>
    </row>
    <row r="678" spans="2:11" ht="30" outlineLevel="2">
      <c r="B678" s="35"/>
      <c r="C678" s="27"/>
      <c r="D678" s="28">
        <v>4700</v>
      </c>
      <c r="E678" s="29" t="s">
        <v>75</v>
      </c>
      <c r="F678" s="30">
        <v>1500</v>
      </c>
      <c r="G678" s="30">
        <v>1500</v>
      </c>
      <c r="H678" s="31">
        <v>45</v>
      </c>
      <c r="I678" s="32">
        <f t="shared" si="31"/>
        <v>0.03</v>
      </c>
      <c r="K678" s="1">
        <f t="shared" si="32"/>
        <v>0</v>
      </c>
    </row>
    <row r="679" spans="2:11" ht="15" outlineLevel="1">
      <c r="B679" s="35"/>
      <c r="C679" s="21" t="s">
        <v>199</v>
      </c>
      <c r="D679" s="22"/>
      <c r="E679" s="23" t="s">
        <v>200</v>
      </c>
      <c r="F679" s="24">
        <f>SUM(F680:F698)</f>
        <v>1471876</v>
      </c>
      <c r="G679" s="24">
        <f>SUM(G680:G698)</f>
        <v>1483042</v>
      </c>
      <c r="H679" s="25">
        <f>SUM(H680:H698)</f>
        <v>734129.2</v>
      </c>
      <c r="I679" s="26">
        <f t="shared" si="31"/>
        <v>0.4950157851227409</v>
      </c>
      <c r="K679" s="1">
        <f aca="true" t="shared" si="33" ref="K679:K695">IF(AND(D679&gt;5999,D679&lt;7000),H679,0)</f>
        <v>0</v>
      </c>
    </row>
    <row r="680" spans="2:11" ht="15" outlineLevel="2">
      <c r="B680" s="35"/>
      <c r="C680" s="27"/>
      <c r="D680" s="28">
        <v>3020</v>
      </c>
      <c r="E680" s="29" t="s">
        <v>64</v>
      </c>
      <c r="F680" s="30"/>
      <c r="G680" s="30">
        <v>500</v>
      </c>
      <c r="H680" s="31">
        <v>500</v>
      </c>
      <c r="I680" s="34">
        <f t="shared" si="31"/>
        <v>1</v>
      </c>
      <c r="K680" s="1">
        <f t="shared" si="33"/>
        <v>0</v>
      </c>
    </row>
    <row r="681" spans="2:11" ht="15" outlineLevel="2">
      <c r="B681" s="35"/>
      <c r="C681" s="27"/>
      <c r="D681" s="28">
        <v>3110</v>
      </c>
      <c r="E681" s="29" t="s">
        <v>191</v>
      </c>
      <c r="F681" s="30">
        <v>676500</v>
      </c>
      <c r="G681" s="30">
        <v>676500</v>
      </c>
      <c r="H681" s="31">
        <v>381992.2</v>
      </c>
      <c r="I681" s="32">
        <f t="shared" si="31"/>
        <v>0.5646595713229859</v>
      </c>
      <c r="K681" s="1">
        <f t="shared" si="33"/>
        <v>0</v>
      </c>
    </row>
    <row r="682" spans="2:11" ht="15" outlineLevel="2">
      <c r="B682" s="35"/>
      <c r="C682" s="27"/>
      <c r="D682" s="28">
        <v>4010</v>
      </c>
      <c r="E682" s="29" t="s">
        <v>65</v>
      </c>
      <c r="F682" s="30">
        <v>244260</v>
      </c>
      <c r="G682" s="30">
        <v>253516</v>
      </c>
      <c r="H682" s="31">
        <v>99804.68</v>
      </c>
      <c r="I682" s="32">
        <f t="shared" si="31"/>
        <v>0.39368197667997284</v>
      </c>
      <c r="K682" s="1">
        <f t="shared" si="33"/>
        <v>0</v>
      </c>
    </row>
    <row r="683" spans="2:11" ht="15" outlineLevel="2">
      <c r="B683" s="35"/>
      <c r="C683" s="27"/>
      <c r="D683" s="28">
        <v>4040</v>
      </c>
      <c r="E683" s="29" t="s">
        <v>67</v>
      </c>
      <c r="F683" s="30">
        <v>17320</v>
      </c>
      <c r="G683" s="30">
        <v>16576</v>
      </c>
      <c r="H683" s="31">
        <v>16575.22</v>
      </c>
      <c r="I683" s="32">
        <f t="shared" si="31"/>
        <v>0.9999529440154441</v>
      </c>
      <c r="K683" s="1">
        <f t="shared" si="33"/>
        <v>0</v>
      </c>
    </row>
    <row r="684" spans="2:11" ht="15" outlineLevel="2">
      <c r="B684" s="35"/>
      <c r="C684" s="27"/>
      <c r="D684" s="28">
        <v>4110</v>
      </c>
      <c r="E684" s="29" t="s">
        <v>68</v>
      </c>
      <c r="F684" s="30">
        <v>73793</v>
      </c>
      <c r="G684" s="30">
        <v>75476</v>
      </c>
      <c r="H684" s="31">
        <v>28549.42</v>
      </c>
      <c r="I684" s="32">
        <f t="shared" si="31"/>
        <v>0.37825825427950605</v>
      </c>
      <c r="K684" s="1">
        <f t="shared" si="33"/>
        <v>0</v>
      </c>
    </row>
    <row r="685" spans="2:11" ht="15" outlineLevel="2">
      <c r="B685" s="35"/>
      <c r="C685" s="27"/>
      <c r="D685" s="28">
        <v>4120</v>
      </c>
      <c r="E685" s="29" t="s">
        <v>69</v>
      </c>
      <c r="F685" s="30">
        <v>9717</v>
      </c>
      <c r="G685" s="30">
        <v>9944</v>
      </c>
      <c r="H685" s="31">
        <v>3794.97</v>
      </c>
      <c r="I685" s="32">
        <f t="shared" si="31"/>
        <v>0.3816341512469831</v>
      </c>
      <c r="K685" s="1">
        <f t="shared" si="33"/>
        <v>0</v>
      </c>
    </row>
    <row r="686" spans="2:11" ht="15" outlineLevel="2">
      <c r="B686" s="35"/>
      <c r="C686" s="27"/>
      <c r="D686" s="28">
        <v>4170</v>
      </c>
      <c r="E686" s="29" t="s">
        <v>32</v>
      </c>
      <c r="F686" s="30">
        <v>154780</v>
      </c>
      <c r="G686" s="30">
        <v>154780</v>
      </c>
      <c r="H686" s="31">
        <v>58437.19</v>
      </c>
      <c r="I686" s="32">
        <f t="shared" si="31"/>
        <v>0.37755000646078307</v>
      </c>
      <c r="K686" s="1">
        <f t="shared" si="33"/>
        <v>0</v>
      </c>
    </row>
    <row r="687" spans="2:11" ht="15" outlineLevel="2">
      <c r="B687" s="35"/>
      <c r="C687" s="27"/>
      <c r="D687" s="28">
        <v>4210</v>
      </c>
      <c r="E687" s="29" t="s">
        <v>70</v>
      </c>
      <c r="F687" s="30">
        <v>15921</v>
      </c>
      <c r="G687" s="30">
        <v>15921</v>
      </c>
      <c r="H687" s="31">
        <v>9154.08</v>
      </c>
      <c r="I687" s="32">
        <f t="shared" si="31"/>
        <v>0.5749689089881289</v>
      </c>
      <c r="K687" s="1">
        <f t="shared" si="33"/>
        <v>0</v>
      </c>
    </row>
    <row r="688" spans="2:11" ht="15" outlineLevel="2">
      <c r="B688" s="35"/>
      <c r="C688" s="27"/>
      <c r="D688" s="28">
        <v>4240</v>
      </c>
      <c r="E688" s="29" t="s">
        <v>142</v>
      </c>
      <c r="F688" s="30">
        <v>1000</v>
      </c>
      <c r="G688" s="30">
        <v>1000</v>
      </c>
      <c r="H688" s="31">
        <v>76</v>
      </c>
      <c r="I688" s="32">
        <f t="shared" si="31"/>
        <v>0.076</v>
      </c>
      <c r="K688" s="1">
        <f t="shared" si="33"/>
        <v>0</v>
      </c>
    </row>
    <row r="689" spans="2:11" ht="15" outlineLevel="2">
      <c r="B689" s="35"/>
      <c r="C689" s="27"/>
      <c r="D689" s="28">
        <v>4260</v>
      </c>
      <c r="E689" s="29" t="s">
        <v>33</v>
      </c>
      <c r="F689" s="30">
        <v>2790</v>
      </c>
      <c r="G689" s="30">
        <v>2790</v>
      </c>
      <c r="H689" s="31">
        <v>1006.34</v>
      </c>
      <c r="I689" s="32">
        <f t="shared" si="31"/>
        <v>0.36069534050179214</v>
      </c>
      <c r="K689" s="1">
        <f t="shared" si="33"/>
        <v>0</v>
      </c>
    </row>
    <row r="690" spans="2:11" ht="15" outlineLevel="2">
      <c r="B690" s="35"/>
      <c r="C690" s="27"/>
      <c r="D690" s="28">
        <v>4280</v>
      </c>
      <c r="E690" s="29" t="s">
        <v>71</v>
      </c>
      <c r="F690" s="30">
        <v>650</v>
      </c>
      <c r="G690" s="30">
        <v>650</v>
      </c>
      <c r="H690" s="31">
        <v>320</v>
      </c>
      <c r="I690" s="32">
        <f t="shared" si="31"/>
        <v>0.49230769230769234</v>
      </c>
      <c r="K690" s="1">
        <f t="shared" si="33"/>
        <v>0</v>
      </c>
    </row>
    <row r="691" spans="2:11" ht="15" outlineLevel="2">
      <c r="B691" s="35"/>
      <c r="C691" s="27"/>
      <c r="D691" s="28">
        <v>4300</v>
      </c>
      <c r="E691" s="29" t="s">
        <v>12</v>
      </c>
      <c r="F691" s="30">
        <v>9400</v>
      </c>
      <c r="G691" s="30">
        <v>9644</v>
      </c>
      <c r="H691" s="31">
        <v>6952.76</v>
      </c>
      <c r="I691" s="32">
        <f t="shared" si="31"/>
        <v>0.7209415180423061</v>
      </c>
      <c r="K691" s="1">
        <f t="shared" si="33"/>
        <v>0</v>
      </c>
    </row>
    <row r="692" spans="2:11" ht="45" outlineLevel="2">
      <c r="B692" s="35"/>
      <c r="C692" s="27"/>
      <c r="D692" s="28">
        <v>4330</v>
      </c>
      <c r="E692" s="29" t="s">
        <v>192</v>
      </c>
      <c r="F692" s="30">
        <v>246000</v>
      </c>
      <c r="G692" s="30">
        <v>246000</v>
      </c>
      <c r="H692" s="31">
        <v>115817.25</v>
      </c>
      <c r="I692" s="32">
        <f t="shared" si="31"/>
        <v>0.47080182926829267</v>
      </c>
      <c r="K692" s="1">
        <f t="shared" si="33"/>
        <v>0</v>
      </c>
    </row>
    <row r="693" spans="2:11" ht="45" outlineLevel="2">
      <c r="B693" s="35"/>
      <c r="C693" s="27"/>
      <c r="D693" s="28">
        <v>4360</v>
      </c>
      <c r="E693" s="29" t="s">
        <v>72</v>
      </c>
      <c r="F693" s="30">
        <v>2700</v>
      </c>
      <c r="G693" s="30">
        <v>2700</v>
      </c>
      <c r="H693" s="31">
        <v>685.18</v>
      </c>
      <c r="I693" s="32">
        <f t="shared" si="31"/>
        <v>0.25377037037037037</v>
      </c>
      <c r="K693" s="1">
        <f t="shared" si="33"/>
        <v>0</v>
      </c>
    </row>
    <row r="694" spans="2:11" ht="45" outlineLevel="2">
      <c r="B694" s="35"/>
      <c r="C694" s="27"/>
      <c r="D694" s="28">
        <v>4370</v>
      </c>
      <c r="E694" s="29" t="s">
        <v>84</v>
      </c>
      <c r="F694" s="30">
        <v>4800</v>
      </c>
      <c r="G694" s="30">
        <v>4800</v>
      </c>
      <c r="H694" s="31">
        <v>2797.41</v>
      </c>
      <c r="I694" s="32">
        <f t="shared" si="31"/>
        <v>0.58279375</v>
      </c>
      <c r="K694" s="1">
        <f t="shared" si="33"/>
        <v>0</v>
      </c>
    </row>
    <row r="695" spans="2:11" ht="15" outlineLevel="2">
      <c r="B695" s="35"/>
      <c r="C695" s="27"/>
      <c r="D695" s="28">
        <v>4410</v>
      </c>
      <c r="E695" s="29" t="s">
        <v>73</v>
      </c>
      <c r="F695" s="30">
        <v>820</v>
      </c>
      <c r="G695" s="30">
        <v>820</v>
      </c>
      <c r="H695" s="31">
        <v>398.5</v>
      </c>
      <c r="I695" s="32">
        <f t="shared" si="31"/>
        <v>0.48597560975609755</v>
      </c>
      <c r="K695" s="1">
        <f t="shared" si="33"/>
        <v>0</v>
      </c>
    </row>
    <row r="696" spans="2:11" ht="15" outlineLevel="2">
      <c r="B696" s="35"/>
      <c r="C696" s="27"/>
      <c r="D696" s="28">
        <v>4440</v>
      </c>
      <c r="E696" s="29" t="s">
        <v>74</v>
      </c>
      <c r="F696" s="30">
        <v>8087</v>
      </c>
      <c r="G696" s="30">
        <v>8087</v>
      </c>
      <c r="H696" s="31">
        <v>6100</v>
      </c>
      <c r="I696" s="32">
        <f t="shared" si="31"/>
        <v>0.7542970199084951</v>
      </c>
      <c r="K696" s="1">
        <f aca="true" t="shared" si="34" ref="K696:K702">IF(AND(D696&gt;5999,D696&lt;7000),H696,0)</f>
        <v>0</v>
      </c>
    </row>
    <row r="697" spans="2:11" ht="15" outlineLevel="2">
      <c r="B697" s="35"/>
      <c r="C697" s="27"/>
      <c r="D697" s="28">
        <v>4480</v>
      </c>
      <c r="E697" s="29" t="s">
        <v>123</v>
      </c>
      <c r="F697" s="30">
        <v>1838</v>
      </c>
      <c r="G697" s="30">
        <v>1838</v>
      </c>
      <c r="H697" s="31">
        <v>918</v>
      </c>
      <c r="I697" s="32">
        <f t="shared" si="31"/>
        <v>0.499455930359086</v>
      </c>
      <c r="K697" s="1">
        <f t="shared" si="34"/>
        <v>0</v>
      </c>
    </row>
    <row r="698" spans="2:11" ht="30" outlineLevel="2">
      <c r="B698" s="35"/>
      <c r="C698" s="27"/>
      <c r="D698" s="28">
        <v>4700</v>
      </c>
      <c r="E698" s="29" t="s">
        <v>75</v>
      </c>
      <c r="F698" s="30">
        <v>1500</v>
      </c>
      <c r="G698" s="30">
        <v>1500</v>
      </c>
      <c r="H698" s="31">
        <v>250</v>
      </c>
      <c r="I698" s="32">
        <f t="shared" si="31"/>
        <v>0.16666666666666666</v>
      </c>
      <c r="K698" s="1">
        <f t="shared" si="34"/>
        <v>0</v>
      </c>
    </row>
    <row r="699" spans="2:11" ht="30" outlineLevel="1">
      <c r="B699" s="35"/>
      <c r="C699" s="21" t="s">
        <v>201</v>
      </c>
      <c r="D699" s="22"/>
      <c r="E699" s="23" t="s">
        <v>202</v>
      </c>
      <c r="F699" s="24">
        <f>SUM(F700:F702)</f>
        <v>25000</v>
      </c>
      <c r="G699" s="24">
        <f>SUM(G700:G702)</f>
        <v>25000</v>
      </c>
      <c r="H699" s="25">
        <f>SUM(H700:H702)</f>
        <v>24977.88</v>
      </c>
      <c r="I699" s="26">
        <f t="shared" si="31"/>
        <v>0.9991152000000001</v>
      </c>
      <c r="K699" s="1">
        <f t="shared" si="34"/>
        <v>0</v>
      </c>
    </row>
    <row r="700" spans="2:11" ht="15" outlineLevel="2">
      <c r="B700" s="35"/>
      <c r="C700" s="27"/>
      <c r="D700" s="28">
        <v>4110</v>
      </c>
      <c r="E700" s="29" t="s">
        <v>68</v>
      </c>
      <c r="F700" s="30">
        <v>2027</v>
      </c>
      <c r="G700" s="30">
        <v>2027</v>
      </c>
      <c r="H700" s="31">
        <v>2024.88</v>
      </c>
      <c r="I700" s="32">
        <f t="shared" si="31"/>
        <v>0.9989541193882585</v>
      </c>
      <c r="K700" s="1">
        <f t="shared" si="34"/>
        <v>0</v>
      </c>
    </row>
    <row r="701" spans="2:11" ht="15" outlineLevel="2">
      <c r="B701" s="35"/>
      <c r="C701" s="27"/>
      <c r="D701" s="28">
        <v>4170</v>
      </c>
      <c r="E701" s="29" t="s">
        <v>32</v>
      </c>
      <c r="F701" s="30">
        <v>22900</v>
      </c>
      <c r="G701" s="30">
        <v>22900</v>
      </c>
      <c r="H701" s="31">
        <v>22880</v>
      </c>
      <c r="I701" s="32">
        <f t="shared" si="31"/>
        <v>0.9991266375545852</v>
      </c>
      <c r="K701" s="1">
        <f t="shared" si="34"/>
        <v>0</v>
      </c>
    </row>
    <row r="702" spans="2:11" ht="15" outlineLevel="2">
      <c r="B702" s="35"/>
      <c r="C702" s="27"/>
      <c r="D702" s="28">
        <v>4210</v>
      </c>
      <c r="E702" s="29" t="s">
        <v>70</v>
      </c>
      <c r="F702" s="30">
        <v>73</v>
      </c>
      <c r="G702" s="30">
        <v>73</v>
      </c>
      <c r="H702" s="31">
        <v>73</v>
      </c>
      <c r="I702" s="32">
        <f t="shared" si="31"/>
        <v>1</v>
      </c>
      <c r="K702" s="1">
        <f t="shared" si="34"/>
        <v>0</v>
      </c>
    </row>
    <row r="703" spans="2:9" ht="15" outlineLevel="2">
      <c r="B703" s="35"/>
      <c r="C703" s="55" t="s">
        <v>203</v>
      </c>
      <c r="D703" s="56"/>
      <c r="E703" s="57"/>
      <c r="F703" s="58"/>
      <c r="G703" s="58">
        <f>SUM(G704:G706)</f>
        <v>68410</v>
      </c>
      <c r="H703" s="59">
        <f>SUM(H704:H706)</f>
        <v>19410.98</v>
      </c>
      <c r="I703" s="60">
        <f t="shared" si="31"/>
        <v>0.28374477415582516</v>
      </c>
    </row>
    <row r="704" spans="2:9" ht="15" outlineLevel="2">
      <c r="B704" s="35"/>
      <c r="C704" s="27"/>
      <c r="D704" s="28">
        <v>4010</v>
      </c>
      <c r="E704" s="29" t="s">
        <v>65</v>
      </c>
      <c r="F704" s="30">
        <v>0</v>
      </c>
      <c r="G704" s="30">
        <v>56706</v>
      </c>
      <c r="H704" s="31">
        <v>16989.53</v>
      </c>
      <c r="I704" s="32">
        <f t="shared" si="31"/>
        <v>0.2996072725990195</v>
      </c>
    </row>
    <row r="705" spans="2:9" ht="15" outlineLevel="2">
      <c r="B705" s="35"/>
      <c r="C705" s="27"/>
      <c r="D705" s="28">
        <v>4110</v>
      </c>
      <c r="E705" s="29" t="s">
        <v>68</v>
      </c>
      <c r="F705" s="30">
        <v>0</v>
      </c>
      <c r="G705" s="30">
        <v>10315</v>
      </c>
      <c r="H705" s="31">
        <v>2134.02</v>
      </c>
      <c r="I705" s="32">
        <f t="shared" si="31"/>
        <v>0.20688511875908872</v>
      </c>
    </row>
    <row r="706" spans="2:9" ht="15" outlineLevel="2">
      <c r="B706" s="35"/>
      <c r="C706" s="27"/>
      <c r="D706" s="28">
        <v>4120</v>
      </c>
      <c r="E706" s="29" t="s">
        <v>69</v>
      </c>
      <c r="F706" s="30">
        <v>0</v>
      </c>
      <c r="G706" s="30">
        <v>1389</v>
      </c>
      <c r="H706" s="31">
        <v>287.43</v>
      </c>
      <c r="I706" s="32">
        <f t="shared" si="31"/>
        <v>0.2069330453563715</v>
      </c>
    </row>
    <row r="707" spans="2:11" ht="45" outlineLevel="1">
      <c r="B707" s="35"/>
      <c r="C707" s="21" t="s">
        <v>204</v>
      </c>
      <c r="D707" s="22"/>
      <c r="E707" s="23" t="s">
        <v>205</v>
      </c>
      <c r="F707" s="24">
        <f>SUM(F708:F724)</f>
        <v>13481653</v>
      </c>
      <c r="G707" s="24">
        <f>SUM(G708:G724)</f>
        <v>13526653</v>
      </c>
      <c r="H707" s="25">
        <f>SUM(H708:H724)</f>
        <v>7448302.239999999</v>
      </c>
      <c r="I707" s="26">
        <f t="shared" si="31"/>
        <v>0.550638967377961</v>
      </c>
      <c r="K707" s="1">
        <f aca="true" t="shared" si="35" ref="K707:K767">IF(AND(D707&gt;5999,D707&lt;7000),H707,0)</f>
        <v>0</v>
      </c>
    </row>
    <row r="708" spans="2:11" ht="75" outlineLevel="2">
      <c r="B708" s="35"/>
      <c r="C708" s="27"/>
      <c r="D708" s="28">
        <v>2910</v>
      </c>
      <c r="E708" s="29" t="s">
        <v>150</v>
      </c>
      <c r="F708" s="30">
        <v>14000</v>
      </c>
      <c r="G708" s="30">
        <v>50000</v>
      </c>
      <c r="H708" s="31">
        <v>41524.51</v>
      </c>
      <c r="I708" s="32">
        <f t="shared" si="31"/>
        <v>0.8304902000000001</v>
      </c>
      <c r="K708" s="1">
        <f t="shared" si="35"/>
        <v>0</v>
      </c>
    </row>
    <row r="709" spans="2:11" ht="15" outlineLevel="2">
      <c r="B709" s="35"/>
      <c r="C709" s="27"/>
      <c r="D709" s="28">
        <v>3110</v>
      </c>
      <c r="E709" s="29" t="s">
        <v>191</v>
      </c>
      <c r="F709" s="30">
        <v>12499650</v>
      </c>
      <c r="G709" s="30">
        <v>12301650</v>
      </c>
      <c r="H709" s="31">
        <v>6776262.81</v>
      </c>
      <c r="I709" s="32">
        <f t="shared" si="31"/>
        <v>0.5508417821999487</v>
      </c>
      <c r="K709" s="1">
        <f t="shared" si="35"/>
        <v>0</v>
      </c>
    </row>
    <row r="710" spans="2:11" ht="15" outlineLevel="2">
      <c r="B710" s="35"/>
      <c r="C710" s="27"/>
      <c r="D710" s="28">
        <v>4010</v>
      </c>
      <c r="E710" s="29" t="s">
        <v>65</v>
      </c>
      <c r="F710" s="30">
        <v>461206</v>
      </c>
      <c r="G710" s="30">
        <v>459064</v>
      </c>
      <c r="H710" s="31">
        <v>207449.97</v>
      </c>
      <c r="I710" s="32">
        <f t="shared" si="31"/>
        <v>0.451897709251869</v>
      </c>
      <c r="K710" s="1">
        <f t="shared" si="35"/>
        <v>0</v>
      </c>
    </row>
    <row r="711" spans="2:11" ht="15" outlineLevel="2">
      <c r="B711" s="35"/>
      <c r="C711" s="27"/>
      <c r="D711" s="28">
        <v>4040</v>
      </c>
      <c r="E711" s="29" t="s">
        <v>67</v>
      </c>
      <c r="F711" s="30">
        <v>31100</v>
      </c>
      <c r="G711" s="30">
        <v>33242</v>
      </c>
      <c r="H711" s="31">
        <v>33241.7</v>
      </c>
      <c r="I711" s="32">
        <f t="shared" si="31"/>
        <v>0.9999909752722459</v>
      </c>
      <c r="K711" s="1">
        <f t="shared" si="35"/>
        <v>0</v>
      </c>
    </row>
    <row r="712" spans="2:11" ht="15" outlineLevel="2">
      <c r="B712" s="35"/>
      <c r="C712" s="27"/>
      <c r="D712" s="28">
        <v>4110</v>
      </c>
      <c r="E712" s="29" t="s">
        <v>68</v>
      </c>
      <c r="F712" s="30">
        <v>394358</v>
      </c>
      <c r="G712" s="30">
        <v>592358</v>
      </c>
      <c r="H712" s="31">
        <v>345740.56</v>
      </c>
      <c r="I712" s="32">
        <f t="shared" si="31"/>
        <v>0.5836682546703176</v>
      </c>
      <c r="K712" s="1">
        <f t="shared" si="35"/>
        <v>0</v>
      </c>
    </row>
    <row r="713" spans="2:11" ht="15" outlineLevel="2">
      <c r="B713" s="35"/>
      <c r="C713" s="27"/>
      <c r="D713" s="28">
        <v>4120</v>
      </c>
      <c r="E713" s="29" t="s">
        <v>69</v>
      </c>
      <c r="F713" s="30">
        <v>10818</v>
      </c>
      <c r="G713" s="30">
        <v>10818</v>
      </c>
      <c r="H713" s="31">
        <v>4518.57</v>
      </c>
      <c r="I713" s="32">
        <f t="shared" si="31"/>
        <v>0.4176899611758181</v>
      </c>
      <c r="K713" s="1">
        <f t="shared" si="35"/>
        <v>0</v>
      </c>
    </row>
    <row r="714" spans="2:11" ht="15" outlineLevel="2">
      <c r="B714" s="35"/>
      <c r="C714" s="27"/>
      <c r="D714" s="28">
        <v>4210</v>
      </c>
      <c r="E714" s="29" t="s">
        <v>70</v>
      </c>
      <c r="F714" s="30">
        <v>14500</v>
      </c>
      <c r="G714" s="30">
        <v>13500</v>
      </c>
      <c r="H714" s="31">
        <v>373.82</v>
      </c>
      <c r="I714" s="32">
        <f t="shared" si="31"/>
        <v>0.02769037037037037</v>
      </c>
      <c r="K714" s="1">
        <f t="shared" si="35"/>
        <v>0</v>
      </c>
    </row>
    <row r="715" spans="2:11" ht="15" outlineLevel="2">
      <c r="B715" s="35"/>
      <c r="C715" s="27"/>
      <c r="D715" s="28">
        <v>4270</v>
      </c>
      <c r="E715" s="29" t="s">
        <v>34</v>
      </c>
      <c r="F715" s="30">
        <v>500</v>
      </c>
      <c r="G715" s="30">
        <v>500</v>
      </c>
      <c r="H715" s="31">
        <v>0</v>
      </c>
      <c r="I715" s="32">
        <f t="shared" si="31"/>
        <v>0</v>
      </c>
      <c r="K715" s="1">
        <f t="shared" si="35"/>
        <v>0</v>
      </c>
    </row>
    <row r="716" spans="2:11" ht="15" outlineLevel="2">
      <c r="B716" s="35"/>
      <c r="C716" s="27"/>
      <c r="D716" s="28">
        <v>4280</v>
      </c>
      <c r="E716" s="29" t="s">
        <v>71</v>
      </c>
      <c r="F716" s="30">
        <v>600</v>
      </c>
      <c r="G716" s="30">
        <v>600</v>
      </c>
      <c r="H716" s="31">
        <v>0</v>
      </c>
      <c r="I716" s="32">
        <f t="shared" si="31"/>
        <v>0</v>
      </c>
      <c r="K716" s="1">
        <f t="shared" si="35"/>
        <v>0</v>
      </c>
    </row>
    <row r="717" spans="2:11" ht="15" outlineLevel="2">
      <c r="B717" s="35"/>
      <c r="C717" s="27"/>
      <c r="D717" s="28">
        <v>4300</v>
      </c>
      <c r="E717" s="29" t="s">
        <v>12</v>
      </c>
      <c r="F717" s="30">
        <v>35000</v>
      </c>
      <c r="G717" s="30">
        <v>32000</v>
      </c>
      <c r="H717" s="31">
        <v>21665.9</v>
      </c>
      <c r="I717" s="32">
        <f t="shared" si="31"/>
        <v>0.677059375</v>
      </c>
      <c r="K717" s="1">
        <f t="shared" si="35"/>
        <v>0</v>
      </c>
    </row>
    <row r="718" spans="2:11" ht="45" outlineLevel="2">
      <c r="B718" s="35"/>
      <c r="C718" s="27"/>
      <c r="D718" s="28">
        <v>4370</v>
      </c>
      <c r="E718" s="29" t="s">
        <v>84</v>
      </c>
      <c r="F718" s="30">
        <v>3000</v>
      </c>
      <c r="G718" s="30">
        <v>3000</v>
      </c>
      <c r="H718" s="31">
        <v>1485.37</v>
      </c>
      <c r="I718" s="32">
        <f t="shared" si="31"/>
        <v>0.4951233333333333</v>
      </c>
      <c r="K718" s="1">
        <f t="shared" si="35"/>
        <v>0</v>
      </c>
    </row>
    <row r="719" spans="2:11" ht="15" outlineLevel="2">
      <c r="B719" s="35"/>
      <c r="C719" s="27"/>
      <c r="D719" s="28">
        <v>4410</v>
      </c>
      <c r="E719" s="29" t="s">
        <v>73</v>
      </c>
      <c r="F719" s="30">
        <v>500</v>
      </c>
      <c r="G719" s="30">
        <v>500</v>
      </c>
      <c r="H719" s="31">
        <v>71.1</v>
      </c>
      <c r="I719" s="32">
        <f aca="true" t="shared" si="36" ref="I719:I779">IF(G719&lt;&gt;0,H719/G719,"─")</f>
        <v>0.1422</v>
      </c>
      <c r="K719" s="1">
        <f t="shared" si="35"/>
        <v>0</v>
      </c>
    </row>
    <row r="720" spans="2:11" ht="15" outlineLevel="2">
      <c r="B720" s="35"/>
      <c r="C720" s="27"/>
      <c r="D720" s="28">
        <v>4440</v>
      </c>
      <c r="E720" s="29" t="s">
        <v>74</v>
      </c>
      <c r="F720" s="30">
        <v>14221</v>
      </c>
      <c r="G720" s="30">
        <v>14221</v>
      </c>
      <c r="H720" s="31">
        <v>10666</v>
      </c>
      <c r="I720" s="32">
        <f t="shared" si="36"/>
        <v>0.75001757963575</v>
      </c>
      <c r="K720" s="1">
        <f t="shared" si="35"/>
        <v>0</v>
      </c>
    </row>
    <row r="721" spans="2:11" ht="75" outlineLevel="2">
      <c r="B721" s="35"/>
      <c r="C721" s="27"/>
      <c r="D721" s="28">
        <v>4560</v>
      </c>
      <c r="E721" s="29" t="s">
        <v>49</v>
      </c>
      <c r="F721" s="30">
        <v>1000</v>
      </c>
      <c r="G721" s="30">
        <v>0</v>
      </c>
      <c r="H721" s="31">
        <v>0</v>
      </c>
      <c r="I721" s="32" t="str">
        <f t="shared" si="36"/>
        <v>─</v>
      </c>
      <c r="K721" s="1">
        <f t="shared" si="35"/>
        <v>0</v>
      </c>
    </row>
    <row r="722" spans="2:11" ht="15" outlineLevel="2">
      <c r="B722" s="35"/>
      <c r="C722" s="27"/>
      <c r="D722" s="28">
        <v>4580</v>
      </c>
      <c r="E722" s="29" t="s">
        <v>50</v>
      </c>
      <c r="F722" s="30"/>
      <c r="G722" s="30">
        <v>10000</v>
      </c>
      <c r="H722" s="31">
        <v>2439.39</v>
      </c>
      <c r="I722" s="32">
        <f t="shared" si="36"/>
        <v>0.243939</v>
      </c>
      <c r="K722" s="1">
        <f t="shared" si="35"/>
        <v>0</v>
      </c>
    </row>
    <row r="723" spans="2:11" ht="15" outlineLevel="2">
      <c r="B723" s="35"/>
      <c r="C723" s="27"/>
      <c r="D723" s="28">
        <v>4610</v>
      </c>
      <c r="E723" s="29" t="s">
        <v>53</v>
      </c>
      <c r="F723" s="30">
        <v>400</v>
      </c>
      <c r="G723" s="30">
        <v>4400</v>
      </c>
      <c r="H723" s="31">
        <v>2493.54</v>
      </c>
      <c r="I723" s="32">
        <f t="shared" si="36"/>
        <v>0.5667136363636364</v>
      </c>
      <c r="K723" s="1">
        <f t="shared" si="35"/>
        <v>0</v>
      </c>
    </row>
    <row r="724" spans="2:11" ht="30" outlineLevel="2">
      <c r="B724" s="35"/>
      <c r="C724" s="27"/>
      <c r="D724" s="28">
        <v>4700</v>
      </c>
      <c r="E724" s="29" t="s">
        <v>75</v>
      </c>
      <c r="F724" s="30">
        <v>800</v>
      </c>
      <c r="G724" s="30">
        <v>800</v>
      </c>
      <c r="H724" s="31">
        <v>369</v>
      </c>
      <c r="I724" s="32">
        <f t="shared" si="36"/>
        <v>0.46125</v>
      </c>
      <c r="K724" s="1">
        <f t="shared" si="35"/>
        <v>0</v>
      </c>
    </row>
    <row r="725" spans="2:11" ht="75" outlineLevel="1">
      <c r="B725" s="35"/>
      <c r="C725" s="21" t="s">
        <v>206</v>
      </c>
      <c r="D725" s="22"/>
      <c r="E725" s="23" t="s">
        <v>207</v>
      </c>
      <c r="F725" s="24">
        <f>SUM(F726:F727)</f>
        <v>192700</v>
      </c>
      <c r="G725" s="24">
        <f>SUM(G726:G727)</f>
        <v>192700</v>
      </c>
      <c r="H725" s="25">
        <f>SUM(H726:H727)</f>
        <v>123768.82</v>
      </c>
      <c r="I725" s="26">
        <f t="shared" si="36"/>
        <v>0.642287597301505</v>
      </c>
      <c r="K725" s="1">
        <f t="shared" si="35"/>
        <v>0</v>
      </c>
    </row>
    <row r="726" spans="2:11" ht="75" outlineLevel="2">
      <c r="B726" s="35"/>
      <c r="C726" s="27"/>
      <c r="D726" s="28">
        <v>2910</v>
      </c>
      <c r="E726" s="29" t="s">
        <v>150</v>
      </c>
      <c r="F726" s="30">
        <v>900</v>
      </c>
      <c r="G726" s="30">
        <v>900</v>
      </c>
      <c r="H726" s="31">
        <v>304.74</v>
      </c>
      <c r="I726" s="32">
        <f t="shared" si="36"/>
        <v>0.3386</v>
      </c>
      <c r="K726" s="1">
        <f t="shared" si="35"/>
        <v>0</v>
      </c>
    </row>
    <row r="727" spans="2:11" ht="15" outlineLevel="2">
      <c r="B727" s="35"/>
      <c r="C727" s="27"/>
      <c r="D727" s="28">
        <v>4130</v>
      </c>
      <c r="E727" s="29" t="s">
        <v>185</v>
      </c>
      <c r="F727" s="30">
        <v>191800</v>
      </c>
      <c r="G727" s="30">
        <v>191800</v>
      </c>
      <c r="H727" s="31">
        <v>123464.08</v>
      </c>
      <c r="I727" s="32">
        <f t="shared" si="36"/>
        <v>0.6437126173096976</v>
      </c>
      <c r="K727" s="1">
        <f t="shared" si="35"/>
        <v>0</v>
      </c>
    </row>
    <row r="728" spans="2:11" ht="30" outlineLevel="1">
      <c r="B728" s="35"/>
      <c r="C728" s="21" t="s">
        <v>208</v>
      </c>
      <c r="D728" s="22"/>
      <c r="E728" s="23" t="s">
        <v>209</v>
      </c>
      <c r="F728" s="24">
        <f>SUM(F729:F732)</f>
        <v>2119000</v>
      </c>
      <c r="G728" s="24">
        <f>SUM(G729:G732)</f>
        <v>2198500</v>
      </c>
      <c r="H728" s="25">
        <f>SUM(H729:H732)</f>
        <v>1605767.02</v>
      </c>
      <c r="I728" s="26">
        <f t="shared" si="36"/>
        <v>0.7303920946099614</v>
      </c>
      <c r="K728" s="1">
        <f t="shared" si="35"/>
        <v>0</v>
      </c>
    </row>
    <row r="729" spans="2:11" ht="75" outlineLevel="2">
      <c r="B729" s="35"/>
      <c r="C729" s="27"/>
      <c r="D729" s="28">
        <v>2910</v>
      </c>
      <c r="E729" s="29" t="s">
        <v>150</v>
      </c>
      <c r="F729" s="30">
        <v>0</v>
      </c>
      <c r="G729" s="30">
        <v>500</v>
      </c>
      <c r="H729" s="31">
        <v>392.4</v>
      </c>
      <c r="I729" s="32">
        <f t="shared" si="36"/>
        <v>0.7847999999999999</v>
      </c>
      <c r="K729" s="1">
        <f t="shared" si="35"/>
        <v>0</v>
      </c>
    </row>
    <row r="730" spans="2:11" ht="15" outlineLevel="2">
      <c r="B730" s="35"/>
      <c r="C730" s="27"/>
      <c r="D730" s="28">
        <v>3110</v>
      </c>
      <c r="E730" s="29" t="s">
        <v>191</v>
      </c>
      <c r="F730" s="30">
        <v>2093850</v>
      </c>
      <c r="G730" s="30">
        <v>2174850</v>
      </c>
      <c r="H730" s="31">
        <v>1604920.75</v>
      </c>
      <c r="I730" s="32">
        <f t="shared" si="36"/>
        <v>0.7379454904935973</v>
      </c>
      <c r="K730" s="1">
        <f t="shared" si="35"/>
        <v>0</v>
      </c>
    </row>
    <row r="731" spans="2:11" ht="15" outlineLevel="2">
      <c r="B731" s="35"/>
      <c r="C731" s="27"/>
      <c r="D731" s="28">
        <v>4110</v>
      </c>
      <c r="E731" s="29" t="s">
        <v>68</v>
      </c>
      <c r="F731" s="30">
        <v>2150</v>
      </c>
      <c r="G731" s="30">
        <v>150</v>
      </c>
      <c r="H731" s="31">
        <v>0</v>
      </c>
      <c r="I731" s="32">
        <f t="shared" si="36"/>
        <v>0</v>
      </c>
      <c r="K731" s="1">
        <f t="shared" si="35"/>
        <v>0</v>
      </c>
    </row>
    <row r="732" spans="2:11" ht="15" outlineLevel="2">
      <c r="B732" s="35"/>
      <c r="C732" s="27"/>
      <c r="D732" s="28">
        <v>4300</v>
      </c>
      <c r="E732" s="29" t="s">
        <v>12</v>
      </c>
      <c r="F732" s="30">
        <v>23000</v>
      </c>
      <c r="G732" s="30">
        <v>23000</v>
      </c>
      <c r="H732" s="31">
        <v>453.87</v>
      </c>
      <c r="I732" s="32">
        <f t="shared" si="36"/>
        <v>0.019733478260869564</v>
      </c>
      <c r="K732" s="1">
        <f t="shared" si="35"/>
        <v>0</v>
      </c>
    </row>
    <row r="733" spans="2:11" ht="15" outlineLevel="1">
      <c r="B733" s="35"/>
      <c r="C733" s="21" t="s">
        <v>210</v>
      </c>
      <c r="D733" s="22"/>
      <c r="E733" s="23" t="s">
        <v>211</v>
      </c>
      <c r="F733" s="24">
        <f>SUM(F734:F736)</f>
        <v>4400100</v>
      </c>
      <c r="G733" s="24">
        <f>SUM(G734:G736)</f>
        <v>4395067</v>
      </c>
      <c r="H733" s="25">
        <f>SUM(H734:H736)</f>
        <v>1585641.92</v>
      </c>
      <c r="I733" s="26">
        <f t="shared" si="36"/>
        <v>0.36077764457288136</v>
      </c>
      <c r="K733" s="1">
        <f t="shared" si="35"/>
        <v>0</v>
      </c>
    </row>
    <row r="734" spans="2:11" ht="15" outlineLevel="2">
      <c r="B734" s="35"/>
      <c r="C734" s="27"/>
      <c r="D734" s="28">
        <v>3110</v>
      </c>
      <c r="E734" s="29" t="s">
        <v>191</v>
      </c>
      <c r="F734" s="30">
        <v>4300000</v>
      </c>
      <c r="G734" s="30">
        <v>4294967</v>
      </c>
      <c r="H734" s="31">
        <v>1565658</v>
      </c>
      <c r="I734" s="32">
        <f t="shared" si="36"/>
        <v>0.36453318500468107</v>
      </c>
      <c r="K734" s="1">
        <f t="shared" si="35"/>
        <v>0</v>
      </c>
    </row>
    <row r="735" spans="2:11" ht="30" outlineLevel="2">
      <c r="B735" s="35"/>
      <c r="C735" s="27"/>
      <c r="D735" s="28">
        <v>4600</v>
      </c>
      <c r="E735" s="29" t="s">
        <v>52</v>
      </c>
      <c r="F735" s="30">
        <v>100000</v>
      </c>
      <c r="G735" s="30">
        <v>100000</v>
      </c>
      <c r="H735" s="31">
        <v>19983.92</v>
      </c>
      <c r="I735" s="32">
        <f t="shared" si="36"/>
        <v>0.1998392</v>
      </c>
      <c r="K735" s="1">
        <f t="shared" si="35"/>
        <v>0</v>
      </c>
    </row>
    <row r="736" spans="2:11" ht="15" outlineLevel="2">
      <c r="B736" s="35"/>
      <c r="C736" s="27"/>
      <c r="D736" s="28">
        <v>4610</v>
      </c>
      <c r="E736" s="29" t="s">
        <v>53</v>
      </c>
      <c r="F736" s="30">
        <v>100</v>
      </c>
      <c r="G736" s="30">
        <v>100</v>
      </c>
      <c r="H736" s="31">
        <v>0</v>
      </c>
      <c r="I736" s="32">
        <f t="shared" si="36"/>
        <v>0</v>
      </c>
      <c r="K736" s="1">
        <f t="shared" si="35"/>
        <v>0</v>
      </c>
    </row>
    <row r="737" spans="2:11" ht="15" outlineLevel="1">
      <c r="B737" s="35"/>
      <c r="C737" s="21" t="s">
        <v>212</v>
      </c>
      <c r="D737" s="22"/>
      <c r="E737" s="23" t="s">
        <v>213</v>
      </c>
      <c r="F737" s="24">
        <f>SUM(F738:F739)</f>
        <v>939000</v>
      </c>
      <c r="G737" s="24">
        <f>SUM(G738:G739)</f>
        <v>949000</v>
      </c>
      <c r="H737" s="25">
        <f>SUM(H738:H739)</f>
        <v>656393.5</v>
      </c>
      <c r="I737" s="26">
        <f t="shared" si="36"/>
        <v>0.6916685985247629</v>
      </c>
      <c r="K737" s="1">
        <f t="shared" si="35"/>
        <v>0</v>
      </c>
    </row>
    <row r="738" spans="2:11" ht="75" outlineLevel="2">
      <c r="B738" s="35"/>
      <c r="C738" s="27"/>
      <c r="D738" s="28">
        <v>2910</v>
      </c>
      <c r="E738" s="29" t="s">
        <v>150</v>
      </c>
      <c r="F738" s="30">
        <v>0</v>
      </c>
      <c r="G738" s="30">
        <v>10000</v>
      </c>
      <c r="H738" s="31">
        <v>6963.52</v>
      </c>
      <c r="I738" s="32">
        <f t="shared" si="36"/>
        <v>0.6963520000000001</v>
      </c>
      <c r="K738" s="1">
        <f t="shared" si="35"/>
        <v>0</v>
      </c>
    </row>
    <row r="739" spans="2:11" ht="15" outlineLevel="2">
      <c r="B739" s="35"/>
      <c r="C739" s="27"/>
      <c r="D739" s="28">
        <v>3110</v>
      </c>
      <c r="E739" s="29" t="s">
        <v>191</v>
      </c>
      <c r="F739" s="30">
        <v>939000</v>
      </c>
      <c r="G739" s="30">
        <v>939000</v>
      </c>
      <c r="H739" s="31">
        <v>649429.98</v>
      </c>
      <c r="I739" s="32">
        <f t="shared" si="36"/>
        <v>0.6916187220447284</v>
      </c>
      <c r="K739" s="1">
        <f t="shared" si="35"/>
        <v>0</v>
      </c>
    </row>
    <row r="740" spans="2:11" ht="15" outlineLevel="1">
      <c r="B740" s="35"/>
      <c r="C740" s="21" t="s">
        <v>214</v>
      </c>
      <c r="D740" s="22"/>
      <c r="E740" s="23" t="s">
        <v>215</v>
      </c>
      <c r="F740" s="24">
        <f>SUM(F741:F759)</f>
        <v>2809132</v>
      </c>
      <c r="G740" s="24">
        <f>SUM(G741:G759)</f>
        <v>2866784</v>
      </c>
      <c r="H740" s="25">
        <f>SUM(H741:H759)</f>
        <v>1522878.12</v>
      </c>
      <c r="I740" s="26">
        <f t="shared" si="36"/>
        <v>0.5312148107426301</v>
      </c>
      <c r="K740" s="1">
        <f t="shared" si="35"/>
        <v>0</v>
      </c>
    </row>
    <row r="741" spans="2:11" ht="15" outlineLevel="2">
      <c r="B741" s="35"/>
      <c r="C741" s="27"/>
      <c r="D741" s="28">
        <v>3020</v>
      </c>
      <c r="E741" s="29" t="s">
        <v>64</v>
      </c>
      <c r="F741" s="30">
        <v>11776</v>
      </c>
      <c r="G741" s="30">
        <v>11776</v>
      </c>
      <c r="H741" s="31">
        <v>9700.61</v>
      </c>
      <c r="I741" s="32">
        <f t="shared" si="36"/>
        <v>0.8237610394021739</v>
      </c>
      <c r="K741" s="1">
        <f t="shared" si="35"/>
        <v>0</v>
      </c>
    </row>
    <row r="742" spans="2:11" ht="15" outlineLevel="2">
      <c r="B742" s="35"/>
      <c r="C742" s="27"/>
      <c r="D742" s="28">
        <v>4010</v>
      </c>
      <c r="E742" s="29" t="s">
        <v>65</v>
      </c>
      <c r="F742" s="30">
        <v>1903421</v>
      </c>
      <c r="G742" s="30">
        <v>1951871</v>
      </c>
      <c r="H742" s="31">
        <v>980310.57</v>
      </c>
      <c r="I742" s="32">
        <f t="shared" si="36"/>
        <v>0.5022414749745244</v>
      </c>
      <c r="K742" s="1">
        <f t="shared" si="35"/>
        <v>0</v>
      </c>
    </row>
    <row r="743" spans="2:11" ht="15" outlineLevel="2">
      <c r="B743" s="35"/>
      <c r="C743" s="27"/>
      <c r="D743" s="28">
        <v>4040</v>
      </c>
      <c r="E743" s="29" t="s">
        <v>67</v>
      </c>
      <c r="F743" s="30">
        <v>161000</v>
      </c>
      <c r="G743" s="30">
        <v>159000</v>
      </c>
      <c r="H743" s="31">
        <v>143329.01</v>
      </c>
      <c r="I743" s="32">
        <f t="shared" si="36"/>
        <v>0.9014403144654088</v>
      </c>
      <c r="K743" s="1">
        <f t="shared" si="35"/>
        <v>0</v>
      </c>
    </row>
    <row r="744" spans="2:11" ht="15" outlineLevel="2">
      <c r="B744" s="35"/>
      <c r="C744" s="27"/>
      <c r="D744" s="28">
        <v>4110</v>
      </c>
      <c r="E744" s="29" t="s">
        <v>68</v>
      </c>
      <c r="F744" s="30">
        <v>360000</v>
      </c>
      <c r="G744" s="30">
        <v>368097</v>
      </c>
      <c r="H744" s="31">
        <v>189117.24</v>
      </c>
      <c r="I744" s="32">
        <f t="shared" si="36"/>
        <v>0.5137701203758792</v>
      </c>
      <c r="K744" s="1">
        <f t="shared" si="35"/>
        <v>0</v>
      </c>
    </row>
    <row r="745" spans="2:11" ht="15" outlineLevel="2">
      <c r="B745" s="35"/>
      <c r="C745" s="27"/>
      <c r="D745" s="28">
        <v>4120</v>
      </c>
      <c r="E745" s="29" t="s">
        <v>69</v>
      </c>
      <c r="F745" s="30">
        <v>48000</v>
      </c>
      <c r="G745" s="30">
        <v>49105</v>
      </c>
      <c r="H745" s="31">
        <v>21054.99</v>
      </c>
      <c r="I745" s="32">
        <f t="shared" si="36"/>
        <v>0.4287748701761532</v>
      </c>
      <c r="K745" s="1">
        <f t="shared" si="35"/>
        <v>0</v>
      </c>
    </row>
    <row r="746" spans="2:11" ht="15" outlineLevel="2">
      <c r="B746" s="35"/>
      <c r="C746" s="27"/>
      <c r="D746" s="28">
        <v>4170</v>
      </c>
      <c r="E746" s="29" t="s">
        <v>32</v>
      </c>
      <c r="F746" s="30">
        <v>23300</v>
      </c>
      <c r="G746" s="30">
        <v>23300</v>
      </c>
      <c r="H746" s="31">
        <v>8843.77</v>
      </c>
      <c r="I746" s="32">
        <f t="shared" si="36"/>
        <v>0.3795609442060086</v>
      </c>
      <c r="K746" s="1">
        <f t="shared" si="35"/>
        <v>0</v>
      </c>
    </row>
    <row r="747" spans="2:11" ht="15" outlineLevel="2">
      <c r="B747" s="35"/>
      <c r="C747" s="27"/>
      <c r="D747" s="28">
        <v>4210</v>
      </c>
      <c r="E747" s="29" t="s">
        <v>70</v>
      </c>
      <c r="F747" s="30">
        <v>68838</v>
      </c>
      <c r="G747" s="30">
        <v>68838</v>
      </c>
      <c r="H747" s="31">
        <v>25402.94</v>
      </c>
      <c r="I747" s="32">
        <f t="shared" si="36"/>
        <v>0.3690249571457625</v>
      </c>
      <c r="K747" s="1">
        <f t="shared" si="35"/>
        <v>0</v>
      </c>
    </row>
    <row r="748" spans="2:11" ht="15" outlineLevel="2">
      <c r="B748" s="35"/>
      <c r="C748" s="27"/>
      <c r="D748" s="28">
        <v>4260</v>
      </c>
      <c r="E748" s="29" t="s">
        <v>33</v>
      </c>
      <c r="F748" s="30">
        <v>38007</v>
      </c>
      <c r="G748" s="30">
        <v>38007</v>
      </c>
      <c r="H748" s="31">
        <v>25252</v>
      </c>
      <c r="I748" s="32">
        <f t="shared" si="36"/>
        <v>0.6644039255926539</v>
      </c>
      <c r="K748" s="1">
        <f t="shared" si="35"/>
        <v>0</v>
      </c>
    </row>
    <row r="749" spans="2:11" ht="15" outlineLevel="2">
      <c r="B749" s="35"/>
      <c r="C749" s="27"/>
      <c r="D749" s="28">
        <v>4280</v>
      </c>
      <c r="E749" s="29" t="s">
        <v>71</v>
      </c>
      <c r="F749" s="30">
        <v>2095</v>
      </c>
      <c r="G749" s="30">
        <v>4095</v>
      </c>
      <c r="H749" s="31">
        <v>2359</v>
      </c>
      <c r="I749" s="32">
        <f t="shared" si="36"/>
        <v>0.576068376068376</v>
      </c>
      <c r="K749" s="1">
        <f t="shared" si="35"/>
        <v>0</v>
      </c>
    </row>
    <row r="750" spans="2:11" ht="15" outlineLevel="2">
      <c r="B750" s="35"/>
      <c r="C750" s="27"/>
      <c r="D750" s="28">
        <v>4300</v>
      </c>
      <c r="E750" s="29" t="s">
        <v>12</v>
      </c>
      <c r="F750" s="30">
        <v>41600</v>
      </c>
      <c r="G750" s="30">
        <v>41600</v>
      </c>
      <c r="H750" s="31">
        <v>24092.3</v>
      </c>
      <c r="I750" s="32">
        <f t="shared" si="36"/>
        <v>0.5791418269230769</v>
      </c>
      <c r="K750" s="1">
        <f t="shared" si="35"/>
        <v>0</v>
      </c>
    </row>
    <row r="751" spans="2:11" ht="15" outlineLevel="2">
      <c r="B751" s="35"/>
      <c r="C751" s="27"/>
      <c r="D751" s="28">
        <v>4350</v>
      </c>
      <c r="E751" s="29" t="s">
        <v>92</v>
      </c>
      <c r="F751" s="30">
        <v>1019</v>
      </c>
      <c r="G751" s="30">
        <v>1019</v>
      </c>
      <c r="H751" s="31">
        <v>399.24</v>
      </c>
      <c r="I751" s="32">
        <f t="shared" si="36"/>
        <v>0.3917958783120707</v>
      </c>
      <c r="K751" s="1">
        <f t="shared" si="35"/>
        <v>0</v>
      </c>
    </row>
    <row r="752" spans="2:11" ht="45" outlineLevel="2">
      <c r="B752" s="35"/>
      <c r="C752" s="27"/>
      <c r="D752" s="28">
        <v>4370</v>
      </c>
      <c r="E752" s="29" t="s">
        <v>84</v>
      </c>
      <c r="F752" s="30">
        <v>12324</v>
      </c>
      <c r="G752" s="30">
        <v>12324</v>
      </c>
      <c r="H752" s="31">
        <v>5984.84</v>
      </c>
      <c r="I752" s="32">
        <f t="shared" si="36"/>
        <v>0.4856247971437845</v>
      </c>
      <c r="K752" s="1">
        <f t="shared" si="35"/>
        <v>0</v>
      </c>
    </row>
    <row r="753" spans="2:11" ht="30" outlineLevel="2">
      <c r="B753" s="35"/>
      <c r="C753" s="27"/>
      <c r="D753" s="28">
        <v>4400</v>
      </c>
      <c r="E753" s="29" t="s">
        <v>94</v>
      </c>
      <c r="F753" s="30">
        <v>51737</v>
      </c>
      <c r="G753" s="30">
        <v>51737</v>
      </c>
      <c r="H753" s="31">
        <v>25435.07</v>
      </c>
      <c r="I753" s="32">
        <f t="shared" si="36"/>
        <v>0.4916224365541102</v>
      </c>
      <c r="K753" s="1">
        <f t="shared" si="35"/>
        <v>0</v>
      </c>
    </row>
    <row r="754" spans="2:11" ht="15" outlineLevel="2">
      <c r="B754" s="35"/>
      <c r="C754" s="27"/>
      <c r="D754" s="28">
        <v>4410</v>
      </c>
      <c r="E754" s="29" t="s">
        <v>73</v>
      </c>
      <c r="F754" s="30">
        <v>15405</v>
      </c>
      <c r="G754" s="30">
        <v>15405</v>
      </c>
      <c r="H754" s="31">
        <v>10735.54</v>
      </c>
      <c r="I754" s="32">
        <f t="shared" si="36"/>
        <v>0.6968867250892568</v>
      </c>
      <c r="K754" s="1">
        <f t="shared" si="35"/>
        <v>0</v>
      </c>
    </row>
    <row r="755" spans="2:11" ht="15" outlineLevel="2">
      <c r="B755" s="35"/>
      <c r="C755" s="27"/>
      <c r="D755" s="28">
        <v>4430</v>
      </c>
      <c r="E755" s="29" t="s">
        <v>18</v>
      </c>
      <c r="F755" s="30">
        <v>150</v>
      </c>
      <c r="G755" s="30">
        <v>150</v>
      </c>
      <c r="H755" s="31">
        <v>0</v>
      </c>
      <c r="I755" s="32">
        <f t="shared" si="36"/>
        <v>0</v>
      </c>
      <c r="K755" s="1">
        <f t="shared" si="35"/>
        <v>0</v>
      </c>
    </row>
    <row r="756" spans="2:11" ht="15" outlineLevel="2">
      <c r="B756" s="35"/>
      <c r="C756" s="27"/>
      <c r="D756" s="28">
        <v>4440</v>
      </c>
      <c r="E756" s="29" t="s">
        <v>74</v>
      </c>
      <c r="F756" s="30">
        <v>60824</v>
      </c>
      <c r="G756" s="30">
        <v>60824</v>
      </c>
      <c r="H756" s="31">
        <v>45618</v>
      </c>
      <c r="I756" s="32">
        <f t="shared" si="36"/>
        <v>0.75</v>
      </c>
      <c r="K756" s="1">
        <f t="shared" si="35"/>
        <v>0</v>
      </c>
    </row>
    <row r="757" spans="2:11" ht="15" outlineLevel="2">
      <c r="B757" s="35"/>
      <c r="C757" s="27"/>
      <c r="D757" s="28">
        <v>4480</v>
      </c>
      <c r="E757" s="29" t="s">
        <v>123</v>
      </c>
      <c r="F757" s="30">
        <v>4790</v>
      </c>
      <c r="G757" s="30">
        <v>4790</v>
      </c>
      <c r="H757" s="31">
        <v>2398</v>
      </c>
      <c r="I757" s="32">
        <f t="shared" si="36"/>
        <v>0.5006263048016701</v>
      </c>
      <c r="K757" s="1">
        <f t="shared" si="35"/>
        <v>0</v>
      </c>
    </row>
    <row r="758" spans="2:11" ht="15" outlineLevel="2">
      <c r="B758" s="35"/>
      <c r="C758" s="27"/>
      <c r="D758" s="28">
        <v>4610</v>
      </c>
      <c r="E758" s="29" t="s">
        <v>53</v>
      </c>
      <c r="F758" s="30">
        <v>120</v>
      </c>
      <c r="G758" s="30">
        <v>120</v>
      </c>
      <c r="H758" s="31">
        <v>50</v>
      </c>
      <c r="I758" s="32">
        <f t="shared" si="36"/>
        <v>0.4166666666666667</v>
      </c>
      <c r="K758" s="1">
        <f t="shared" si="35"/>
        <v>0</v>
      </c>
    </row>
    <row r="759" spans="2:11" ht="30" outlineLevel="2">
      <c r="B759" s="35"/>
      <c r="C759" s="27"/>
      <c r="D759" s="28">
        <v>4700</v>
      </c>
      <c r="E759" s="29" t="s">
        <v>75</v>
      </c>
      <c r="F759" s="30">
        <v>4726</v>
      </c>
      <c r="G759" s="30">
        <v>4726</v>
      </c>
      <c r="H759" s="31">
        <v>2795</v>
      </c>
      <c r="I759" s="32">
        <f t="shared" si="36"/>
        <v>0.5914092255607278</v>
      </c>
      <c r="K759" s="1">
        <f t="shared" si="35"/>
        <v>0</v>
      </c>
    </row>
    <row r="760" spans="2:11" ht="45" outlineLevel="1">
      <c r="B760" s="35"/>
      <c r="C760" s="21" t="s">
        <v>216</v>
      </c>
      <c r="D760" s="22"/>
      <c r="E760" s="23" t="s">
        <v>217</v>
      </c>
      <c r="F760" s="24">
        <f>SUM(F761:F779)</f>
        <v>378080</v>
      </c>
      <c r="G760" s="24">
        <f>SUM(G761:G779)</f>
        <v>386191</v>
      </c>
      <c r="H760" s="25">
        <f>SUM(H761:H779)</f>
        <v>160021.8</v>
      </c>
      <c r="I760" s="26">
        <f t="shared" si="36"/>
        <v>0.41435921603558856</v>
      </c>
      <c r="K760" s="1">
        <f t="shared" si="35"/>
        <v>0</v>
      </c>
    </row>
    <row r="761" spans="2:11" ht="15" outlineLevel="2">
      <c r="B761" s="35"/>
      <c r="C761" s="27"/>
      <c r="D761" s="28">
        <v>3020</v>
      </c>
      <c r="E761" s="29" t="s">
        <v>64</v>
      </c>
      <c r="F761" s="30">
        <v>1508</v>
      </c>
      <c r="G761" s="30">
        <v>1508</v>
      </c>
      <c r="H761" s="31">
        <v>665.89</v>
      </c>
      <c r="I761" s="32">
        <f t="shared" si="36"/>
        <v>0.4415716180371353</v>
      </c>
      <c r="K761" s="1">
        <f t="shared" si="35"/>
        <v>0</v>
      </c>
    </row>
    <row r="762" spans="2:11" ht="15" outlineLevel="2">
      <c r="B762" s="35"/>
      <c r="C762" s="27"/>
      <c r="D762" s="28">
        <v>4010</v>
      </c>
      <c r="E762" s="29" t="s">
        <v>65</v>
      </c>
      <c r="F762" s="30">
        <v>164601</v>
      </c>
      <c r="G762" s="30">
        <v>168411</v>
      </c>
      <c r="H762" s="31">
        <v>74375.95</v>
      </c>
      <c r="I762" s="32">
        <f t="shared" si="36"/>
        <v>0.4416335631282992</v>
      </c>
      <c r="K762" s="1">
        <f t="shared" si="35"/>
        <v>0</v>
      </c>
    </row>
    <row r="763" spans="2:11" ht="15" outlineLevel="2">
      <c r="B763" s="35"/>
      <c r="C763" s="27"/>
      <c r="D763" s="28">
        <v>4040</v>
      </c>
      <c r="E763" s="29" t="s">
        <v>67</v>
      </c>
      <c r="F763" s="30">
        <v>13821</v>
      </c>
      <c r="G763" s="30">
        <v>13821</v>
      </c>
      <c r="H763" s="31">
        <v>11907.45</v>
      </c>
      <c r="I763" s="32">
        <f t="shared" si="36"/>
        <v>0.8615476448882137</v>
      </c>
      <c r="K763" s="1">
        <f t="shared" si="35"/>
        <v>0</v>
      </c>
    </row>
    <row r="764" spans="2:11" ht="15" outlineLevel="2">
      <c r="B764" s="35"/>
      <c r="C764" s="27"/>
      <c r="D764" s="28">
        <v>4110</v>
      </c>
      <c r="E764" s="29" t="s">
        <v>68</v>
      </c>
      <c r="F764" s="30">
        <v>38000</v>
      </c>
      <c r="G764" s="30">
        <v>38675</v>
      </c>
      <c r="H764" s="31">
        <v>16347.79</v>
      </c>
      <c r="I764" s="32">
        <f t="shared" si="36"/>
        <v>0.4226965740142211</v>
      </c>
      <c r="K764" s="1">
        <f t="shared" si="35"/>
        <v>0</v>
      </c>
    </row>
    <row r="765" spans="2:11" ht="15" outlineLevel="2">
      <c r="B765" s="35"/>
      <c r="C765" s="27"/>
      <c r="D765" s="28">
        <v>4120</v>
      </c>
      <c r="E765" s="29" t="s">
        <v>69</v>
      </c>
      <c r="F765" s="30">
        <v>5547</v>
      </c>
      <c r="G765" s="30">
        <v>5640</v>
      </c>
      <c r="H765" s="31">
        <v>2112.96</v>
      </c>
      <c r="I765" s="32">
        <f t="shared" si="36"/>
        <v>0.37463829787234043</v>
      </c>
      <c r="K765" s="1">
        <f t="shared" si="35"/>
        <v>0</v>
      </c>
    </row>
    <row r="766" spans="2:11" ht="15" outlineLevel="2">
      <c r="B766" s="35"/>
      <c r="C766" s="27"/>
      <c r="D766" s="28">
        <v>4170</v>
      </c>
      <c r="E766" s="29" t="s">
        <v>32</v>
      </c>
      <c r="F766" s="30">
        <v>34000</v>
      </c>
      <c r="G766" s="30">
        <v>34000</v>
      </c>
      <c r="H766" s="31">
        <v>10080</v>
      </c>
      <c r="I766" s="32">
        <f t="shared" si="36"/>
        <v>0.2964705882352941</v>
      </c>
      <c r="K766" s="1">
        <f t="shared" si="35"/>
        <v>0</v>
      </c>
    </row>
    <row r="767" spans="2:11" ht="15" outlineLevel="2">
      <c r="B767" s="35"/>
      <c r="C767" s="27"/>
      <c r="D767" s="28">
        <v>4210</v>
      </c>
      <c r="E767" s="29" t="s">
        <v>70</v>
      </c>
      <c r="F767" s="30">
        <v>13745</v>
      </c>
      <c r="G767" s="30">
        <v>13745</v>
      </c>
      <c r="H767" s="31">
        <v>3609.84</v>
      </c>
      <c r="I767" s="32">
        <f t="shared" si="36"/>
        <v>0.2626293197526373</v>
      </c>
      <c r="K767" s="1">
        <f t="shared" si="35"/>
        <v>0</v>
      </c>
    </row>
    <row r="768" spans="2:11" ht="15" outlineLevel="2">
      <c r="B768" s="35"/>
      <c r="C768" s="27"/>
      <c r="D768" s="28">
        <v>4260</v>
      </c>
      <c r="E768" s="29" t="s">
        <v>33</v>
      </c>
      <c r="F768" s="30">
        <v>13302</v>
      </c>
      <c r="G768" s="30">
        <v>16422</v>
      </c>
      <c r="H768" s="31">
        <v>7490.2</v>
      </c>
      <c r="I768" s="32">
        <f t="shared" si="36"/>
        <v>0.4561076604554865</v>
      </c>
      <c r="K768" s="1">
        <f aca="true" t="shared" si="37" ref="K768:K814">IF(AND(D768&gt;5999,D768&lt;7000),H768,0)</f>
        <v>0</v>
      </c>
    </row>
    <row r="769" spans="2:11" ht="15" outlineLevel="2">
      <c r="B769" s="35"/>
      <c r="C769" s="27"/>
      <c r="D769" s="28">
        <v>4270</v>
      </c>
      <c r="E769" s="29" t="s">
        <v>34</v>
      </c>
      <c r="F769" s="30">
        <v>15000</v>
      </c>
      <c r="G769" s="30">
        <v>15000</v>
      </c>
      <c r="H769" s="31">
        <v>620</v>
      </c>
      <c r="I769" s="32">
        <f t="shared" si="36"/>
        <v>0.04133333333333333</v>
      </c>
      <c r="K769" s="1">
        <f t="shared" si="37"/>
        <v>0</v>
      </c>
    </row>
    <row r="770" spans="2:11" ht="15" outlineLevel="2">
      <c r="B770" s="35"/>
      <c r="C770" s="27"/>
      <c r="D770" s="28">
        <v>4280</v>
      </c>
      <c r="E770" s="29" t="s">
        <v>71</v>
      </c>
      <c r="F770" s="30">
        <v>560</v>
      </c>
      <c r="G770" s="30">
        <v>560</v>
      </c>
      <c r="H770" s="31">
        <v>178</v>
      </c>
      <c r="I770" s="32">
        <f t="shared" si="36"/>
        <v>0.31785714285714284</v>
      </c>
      <c r="K770" s="1">
        <f t="shared" si="37"/>
        <v>0</v>
      </c>
    </row>
    <row r="771" spans="2:11" ht="15" outlineLevel="2">
      <c r="B771" s="35"/>
      <c r="C771" s="27"/>
      <c r="D771" s="28">
        <v>4300</v>
      </c>
      <c r="E771" s="29" t="s">
        <v>12</v>
      </c>
      <c r="F771" s="30">
        <v>41520</v>
      </c>
      <c r="G771" s="30">
        <v>41520</v>
      </c>
      <c r="H771" s="31">
        <v>16656.97</v>
      </c>
      <c r="I771" s="32">
        <f t="shared" si="36"/>
        <v>0.4011794315992293</v>
      </c>
      <c r="K771" s="1">
        <f t="shared" si="37"/>
        <v>0</v>
      </c>
    </row>
    <row r="772" spans="2:11" ht="15" outlineLevel="2">
      <c r="B772" s="35"/>
      <c r="C772" s="27"/>
      <c r="D772" s="28">
        <v>4350</v>
      </c>
      <c r="E772" s="29" t="s">
        <v>92</v>
      </c>
      <c r="F772" s="30">
        <v>800</v>
      </c>
      <c r="G772" s="30">
        <v>800</v>
      </c>
      <c r="H772" s="31">
        <v>266.22</v>
      </c>
      <c r="I772" s="32">
        <f t="shared" si="36"/>
        <v>0.33277500000000004</v>
      </c>
      <c r="K772" s="1">
        <f t="shared" si="37"/>
        <v>0</v>
      </c>
    </row>
    <row r="773" spans="2:11" ht="45" outlineLevel="2">
      <c r="B773" s="35"/>
      <c r="C773" s="27"/>
      <c r="D773" s="28">
        <v>4360</v>
      </c>
      <c r="E773" s="29" t="s">
        <v>72</v>
      </c>
      <c r="F773" s="30">
        <v>300</v>
      </c>
      <c r="G773" s="30">
        <v>300</v>
      </c>
      <c r="H773" s="31">
        <v>0</v>
      </c>
      <c r="I773" s="32">
        <f t="shared" si="36"/>
        <v>0</v>
      </c>
      <c r="K773" s="1">
        <f t="shared" si="37"/>
        <v>0</v>
      </c>
    </row>
    <row r="774" spans="2:11" ht="45" outlineLevel="2">
      <c r="B774" s="35"/>
      <c r="C774" s="27"/>
      <c r="D774" s="28">
        <v>4370</v>
      </c>
      <c r="E774" s="29" t="s">
        <v>84</v>
      </c>
      <c r="F774" s="30">
        <v>3000</v>
      </c>
      <c r="G774" s="30">
        <v>3000</v>
      </c>
      <c r="H774" s="31">
        <v>1275.34</v>
      </c>
      <c r="I774" s="32">
        <f t="shared" si="36"/>
        <v>0.4251133333333333</v>
      </c>
      <c r="K774" s="1">
        <f t="shared" si="37"/>
        <v>0</v>
      </c>
    </row>
    <row r="775" spans="2:11" ht="30" outlineLevel="2">
      <c r="B775" s="35"/>
      <c r="C775" s="27"/>
      <c r="D775" s="28">
        <v>4400</v>
      </c>
      <c r="E775" s="29" t="s">
        <v>94</v>
      </c>
      <c r="F775" s="30">
        <v>16893</v>
      </c>
      <c r="G775" s="30">
        <v>17306</v>
      </c>
      <c r="H775" s="31">
        <v>8484.49</v>
      </c>
      <c r="I775" s="32">
        <f t="shared" si="36"/>
        <v>0.49026291459609384</v>
      </c>
      <c r="K775" s="1">
        <f t="shared" si="37"/>
        <v>0</v>
      </c>
    </row>
    <row r="776" spans="2:11" ht="15" outlineLevel="2">
      <c r="B776" s="35"/>
      <c r="C776" s="27"/>
      <c r="D776" s="28">
        <v>4410</v>
      </c>
      <c r="E776" s="29" t="s">
        <v>73</v>
      </c>
      <c r="F776" s="30">
        <v>3123</v>
      </c>
      <c r="G776" s="30">
        <v>3123</v>
      </c>
      <c r="H776" s="31">
        <v>238.7</v>
      </c>
      <c r="I776" s="32">
        <f t="shared" si="36"/>
        <v>0.07643291706692283</v>
      </c>
      <c r="K776" s="1">
        <f t="shared" si="37"/>
        <v>0</v>
      </c>
    </row>
    <row r="777" spans="2:11" ht="15" outlineLevel="2">
      <c r="B777" s="35"/>
      <c r="C777" s="27"/>
      <c r="D777" s="28">
        <v>4440</v>
      </c>
      <c r="E777" s="29" t="s">
        <v>74</v>
      </c>
      <c r="F777" s="30">
        <v>6496</v>
      </c>
      <c r="G777" s="30">
        <v>6496</v>
      </c>
      <c r="H777" s="31">
        <v>4872</v>
      </c>
      <c r="I777" s="32">
        <f t="shared" si="36"/>
        <v>0.75</v>
      </c>
      <c r="K777" s="1">
        <f t="shared" si="37"/>
        <v>0</v>
      </c>
    </row>
    <row r="778" spans="2:11" ht="15" outlineLevel="2">
      <c r="B778" s="35"/>
      <c r="C778" s="27"/>
      <c r="D778" s="28">
        <v>4480</v>
      </c>
      <c r="E778" s="29" t="s">
        <v>123</v>
      </c>
      <c r="F778" s="30">
        <v>1496</v>
      </c>
      <c r="G778" s="30">
        <v>1496</v>
      </c>
      <c r="H778" s="31">
        <v>750</v>
      </c>
      <c r="I778" s="32">
        <f t="shared" si="36"/>
        <v>0.5013368983957219</v>
      </c>
      <c r="K778" s="1">
        <f t="shared" si="37"/>
        <v>0</v>
      </c>
    </row>
    <row r="779" spans="2:11" ht="30" outlineLevel="2">
      <c r="B779" s="35"/>
      <c r="C779" s="27"/>
      <c r="D779" s="28">
        <v>4700</v>
      </c>
      <c r="E779" s="29" t="s">
        <v>75</v>
      </c>
      <c r="F779" s="30">
        <v>4368</v>
      </c>
      <c r="G779" s="30">
        <v>4368</v>
      </c>
      <c r="H779" s="31">
        <v>90</v>
      </c>
      <c r="I779" s="32">
        <f t="shared" si="36"/>
        <v>0.020604395604395604</v>
      </c>
      <c r="K779" s="1">
        <f t="shared" si="37"/>
        <v>0</v>
      </c>
    </row>
    <row r="780" spans="2:11" ht="30" outlineLevel="1">
      <c r="B780" s="35"/>
      <c r="C780" s="21" t="s">
        <v>218</v>
      </c>
      <c r="D780" s="22"/>
      <c r="E780" s="23" t="s">
        <v>219</v>
      </c>
      <c r="F780" s="24">
        <f>SUM(F781:F790)</f>
        <v>1515733</v>
      </c>
      <c r="G780" s="24">
        <f>SUM(G781:G790)</f>
        <v>1561298</v>
      </c>
      <c r="H780" s="25">
        <f>SUM(H781:H790)</f>
        <v>793753.08</v>
      </c>
      <c r="I780" s="26">
        <f aca="true" t="shared" si="38" ref="I780:I827">IF(G780&lt;&gt;0,H780/G780,"─")</f>
        <v>0.5083930678192119</v>
      </c>
      <c r="K780" s="1">
        <f t="shared" si="37"/>
        <v>0</v>
      </c>
    </row>
    <row r="781" spans="2:11" ht="15" outlineLevel="2">
      <c r="B781" s="35"/>
      <c r="C781" s="27"/>
      <c r="D781" s="28">
        <v>3020</v>
      </c>
      <c r="E781" s="29" t="s">
        <v>64</v>
      </c>
      <c r="F781" s="30">
        <v>12885</v>
      </c>
      <c r="G781" s="30">
        <v>12885</v>
      </c>
      <c r="H781" s="31">
        <v>5930.59</v>
      </c>
      <c r="I781" s="32">
        <f t="shared" si="38"/>
        <v>0.46027085758634073</v>
      </c>
      <c r="K781" s="1">
        <f t="shared" si="37"/>
        <v>0</v>
      </c>
    </row>
    <row r="782" spans="2:11" ht="15" outlineLevel="2">
      <c r="B782" s="35"/>
      <c r="C782" s="27"/>
      <c r="D782" s="28">
        <v>4010</v>
      </c>
      <c r="E782" s="29" t="s">
        <v>65</v>
      </c>
      <c r="F782" s="30">
        <v>1100114</v>
      </c>
      <c r="G782" s="30">
        <v>1142062</v>
      </c>
      <c r="H782" s="31">
        <v>538239.44</v>
      </c>
      <c r="I782" s="32">
        <f t="shared" si="38"/>
        <v>0.471287408214265</v>
      </c>
      <c r="K782" s="1">
        <f t="shared" si="37"/>
        <v>0</v>
      </c>
    </row>
    <row r="783" spans="2:11" ht="15" outlineLevel="2">
      <c r="B783" s="35"/>
      <c r="C783" s="27"/>
      <c r="D783" s="28">
        <v>4040</v>
      </c>
      <c r="E783" s="29" t="s">
        <v>67</v>
      </c>
      <c r="F783" s="30">
        <v>88622</v>
      </c>
      <c r="G783" s="30">
        <v>85160</v>
      </c>
      <c r="H783" s="31">
        <v>79407.9</v>
      </c>
      <c r="I783" s="32">
        <f t="shared" si="38"/>
        <v>0.9324553781117895</v>
      </c>
      <c r="K783" s="1">
        <f t="shared" si="37"/>
        <v>0</v>
      </c>
    </row>
    <row r="784" spans="2:11" ht="15" outlineLevel="2">
      <c r="B784" s="35"/>
      <c r="C784" s="27"/>
      <c r="D784" s="28">
        <v>4110</v>
      </c>
      <c r="E784" s="29" t="s">
        <v>68</v>
      </c>
      <c r="F784" s="30">
        <v>201899</v>
      </c>
      <c r="G784" s="30">
        <v>208558</v>
      </c>
      <c r="H784" s="31">
        <v>102442.01</v>
      </c>
      <c r="I784" s="32">
        <f t="shared" si="38"/>
        <v>0.4911919466047814</v>
      </c>
      <c r="K784" s="1">
        <f t="shared" si="37"/>
        <v>0</v>
      </c>
    </row>
    <row r="785" spans="2:11" ht="15" outlineLevel="2">
      <c r="B785" s="35"/>
      <c r="C785" s="27"/>
      <c r="D785" s="28">
        <v>4120</v>
      </c>
      <c r="E785" s="29" t="s">
        <v>69</v>
      </c>
      <c r="F785" s="30">
        <v>25644</v>
      </c>
      <c r="G785" s="30">
        <v>26064</v>
      </c>
      <c r="H785" s="31">
        <v>9407.14</v>
      </c>
      <c r="I785" s="32">
        <f t="shared" si="38"/>
        <v>0.3609246470227133</v>
      </c>
      <c r="K785" s="1">
        <f t="shared" si="37"/>
        <v>0</v>
      </c>
    </row>
    <row r="786" spans="2:11" ht="15" outlineLevel="2">
      <c r="B786" s="35"/>
      <c r="C786" s="27"/>
      <c r="D786" s="28">
        <v>4210</v>
      </c>
      <c r="E786" s="29" t="s">
        <v>70</v>
      </c>
      <c r="F786" s="30">
        <v>274</v>
      </c>
      <c r="G786" s="30">
        <v>274</v>
      </c>
      <c r="H786" s="31">
        <v>0</v>
      </c>
      <c r="I786" s="32">
        <f t="shared" si="38"/>
        <v>0</v>
      </c>
      <c r="K786" s="1">
        <f t="shared" si="37"/>
        <v>0</v>
      </c>
    </row>
    <row r="787" spans="2:11" ht="15" outlineLevel="2">
      <c r="B787" s="35"/>
      <c r="C787" s="27"/>
      <c r="D787" s="28">
        <v>4280</v>
      </c>
      <c r="E787" s="29" t="s">
        <v>71</v>
      </c>
      <c r="F787" s="30">
        <v>3400</v>
      </c>
      <c r="G787" s="30">
        <v>3400</v>
      </c>
      <c r="H787" s="31">
        <v>1154</v>
      </c>
      <c r="I787" s="32">
        <f t="shared" si="38"/>
        <v>0.33941176470588236</v>
      </c>
      <c r="K787" s="1">
        <f t="shared" si="37"/>
        <v>0</v>
      </c>
    </row>
    <row r="788" spans="2:11" ht="15" outlineLevel="2">
      <c r="B788" s="35"/>
      <c r="C788" s="27"/>
      <c r="D788" s="28">
        <v>4410</v>
      </c>
      <c r="E788" s="29" t="s">
        <v>73</v>
      </c>
      <c r="F788" s="30">
        <v>13874</v>
      </c>
      <c r="G788" s="30">
        <v>13874</v>
      </c>
      <c r="H788" s="31">
        <v>5720</v>
      </c>
      <c r="I788" s="32">
        <f t="shared" si="38"/>
        <v>0.41228196626783914</v>
      </c>
      <c r="K788" s="1">
        <f t="shared" si="37"/>
        <v>0</v>
      </c>
    </row>
    <row r="789" spans="2:11" ht="15" outlineLevel="2">
      <c r="B789" s="35"/>
      <c r="C789" s="27"/>
      <c r="D789" s="28">
        <v>4440</v>
      </c>
      <c r="E789" s="29" t="s">
        <v>74</v>
      </c>
      <c r="F789" s="30">
        <v>68421</v>
      </c>
      <c r="G789" s="30">
        <v>68421</v>
      </c>
      <c r="H789" s="31">
        <v>51317</v>
      </c>
      <c r="I789" s="32">
        <f t="shared" si="38"/>
        <v>0.7500182692448225</v>
      </c>
      <c r="K789" s="1">
        <f t="shared" si="37"/>
        <v>0</v>
      </c>
    </row>
    <row r="790" spans="2:11" ht="30" outlineLevel="2">
      <c r="B790" s="35"/>
      <c r="C790" s="27"/>
      <c r="D790" s="28">
        <v>4700</v>
      </c>
      <c r="E790" s="29" t="s">
        <v>75</v>
      </c>
      <c r="F790" s="30">
        <v>600</v>
      </c>
      <c r="G790" s="30">
        <v>600</v>
      </c>
      <c r="H790" s="31">
        <v>135</v>
      </c>
      <c r="I790" s="32">
        <f t="shared" si="38"/>
        <v>0.225</v>
      </c>
      <c r="K790" s="1">
        <f t="shared" si="37"/>
        <v>0</v>
      </c>
    </row>
    <row r="791" spans="2:11" ht="15" outlineLevel="1">
      <c r="B791" s="35"/>
      <c r="C791" s="21" t="s">
        <v>220</v>
      </c>
      <c r="D791" s="22"/>
      <c r="E791" s="23" t="s">
        <v>221</v>
      </c>
      <c r="F791" s="24">
        <f>SUM(F792)</f>
        <v>44000</v>
      </c>
      <c r="G791" s="24">
        <f>SUM(G792)</f>
        <v>44000</v>
      </c>
      <c r="H791" s="25">
        <f>SUM(H792)</f>
        <v>38180</v>
      </c>
      <c r="I791" s="26">
        <f t="shared" si="38"/>
        <v>0.8677272727272727</v>
      </c>
      <c r="K791" s="1">
        <f t="shared" si="37"/>
        <v>0</v>
      </c>
    </row>
    <row r="792" spans="2:11" ht="15" outlineLevel="2">
      <c r="B792" s="35"/>
      <c r="C792" s="27"/>
      <c r="D792" s="28">
        <v>3110</v>
      </c>
      <c r="E792" s="29" t="s">
        <v>191</v>
      </c>
      <c r="F792" s="30">
        <v>44000</v>
      </c>
      <c r="G792" s="30">
        <v>44000</v>
      </c>
      <c r="H792" s="31">
        <v>38180</v>
      </c>
      <c r="I792" s="32">
        <f t="shared" si="38"/>
        <v>0.8677272727272727</v>
      </c>
      <c r="K792" s="1">
        <f t="shared" si="37"/>
        <v>0</v>
      </c>
    </row>
    <row r="793" spans="2:11" ht="15" outlineLevel="1">
      <c r="B793" s="35"/>
      <c r="C793" s="21" t="s">
        <v>222</v>
      </c>
      <c r="D793" s="22"/>
      <c r="E793" s="23" t="s">
        <v>17</v>
      </c>
      <c r="F793" s="24">
        <f>SUM(F794:F811)</f>
        <v>1269108</v>
      </c>
      <c r="G793" s="24">
        <f>SUM(G794:G811)</f>
        <v>1136573</v>
      </c>
      <c r="H793" s="25">
        <f>SUM(H794:H811)</f>
        <v>635187.4</v>
      </c>
      <c r="I793" s="26">
        <f t="shared" si="38"/>
        <v>0.5588619472748341</v>
      </c>
      <c r="K793" s="1">
        <f t="shared" si="37"/>
        <v>0</v>
      </c>
    </row>
    <row r="794" spans="2:11" ht="45" outlineLevel="2">
      <c r="B794" s="35"/>
      <c r="C794" s="27"/>
      <c r="D794" s="28">
        <v>2820</v>
      </c>
      <c r="E794" s="29" t="s">
        <v>43</v>
      </c>
      <c r="F794" s="30">
        <v>52200</v>
      </c>
      <c r="G794" s="30">
        <v>52200</v>
      </c>
      <c r="H794" s="31">
        <v>23730</v>
      </c>
      <c r="I794" s="32">
        <f t="shared" si="38"/>
        <v>0.45459770114942527</v>
      </c>
      <c r="K794" s="1">
        <f t="shared" si="37"/>
        <v>0</v>
      </c>
    </row>
    <row r="795" spans="2:11" ht="75" outlineLevel="2">
      <c r="B795" s="35"/>
      <c r="C795" s="27"/>
      <c r="D795" s="28">
        <v>2910</v>
      </c>
      <c r="E795" s="29" t="s">
        <v>150</v>
      </c>
      <c r="F795" s="30">
        <v>0</v>
      </c>
      <c r="G795" s="30">
        <v>1000</v>
      </c>
      <c r="H795" s="31">
        <v>100</v>
      </c>
      <c r="I795" s="32">
        <f t="shared" si="38"/>
        <v>0.1</v>
      </c>
      <c r="K795" s="1">
        <f t="shared" si="37"/>
        <v>0</v>
      </c>
    </row>
    <row r="796" spans="2:11" ht="15" outlineLevel="2">
      <c r="B796" s="35"/>
      <c r="C796" s="27"/>
      <c r="D796" s="28">
        <v>3020</v>
      </c>
      <c r="E796" s="29" t="s">
        <v>64</v>
      </c>
      <c r="F796" s="30">
        <v>1194</v>
      </c>
      <c r="G796" s="30">
        <v>1194</v>
      </c>
      <c r="H796" s="31">
        <v>611.41</v>
      </c>
      <c r="I796" s="32">
        <f t="shared" si="38"/>
        <v>0.5120686767169179</v>
      </c>
      <c r="K796" s="1">
        <f t="shared" si="37"/>
        <v>0</v>
      </c>
    </row>
    <row r="797" spans="2:11" ht="15" outlineLevel="2">
      <c r="B797" s="35"/>
      <c r="C797" s="27"/>
      <c r="D797" s="28">
        <v>3110</v>
      </c>
      <c r="E797" s="29" t="s">
        <v>191</v>
      </c>
      <c r="F797" s="30">
        <v>496908</v>
      </c>
      <c r="G797" s="30">
        <v>470156</v>
      </c>
      <c r="H797" s="31">
        <v>258803.9</v>
      </c>
      <c r="I797" s="32">
        <f t="shared" si="38"/>
        <v>0.5504638885816623</v>
      </c>
      <c r="K797" s="1">
        <f t="shared" si="37"/>
        <v>0</v>
      </c>
    </row>
    <row r="798" spans="2:11" ht="15" outlineLevel="2">
      <c r="B798" s="35"/>
      <c r="C798" s="27"/>
      <c r="D798" s="28">
        <v>4010</v>
      </c>
      <c r="E798" s="29" t="s">
        <v>65</v>
      </c>
      <c r="F798" s="30">
        <v>90019</v>
      </c>
      <c r="G798" s="30">
        <v>99094</v>
      </c>
      <c r="H798" s="31">
        <v>43164.8</v>
      </c>
      <c r="I798" s="32">
        <f t="shared" si="38"/>
        <v>0.4355944860435546</v>
      </c>
      <c r="K798" s="1">
        <f t="shared" si="37"/>
        <v>0</v>
      </c>
    </row>
    <row r="799" spans="2:11" ht="15" outlineLevel="2">
      <c r="B799" s="35"/>
      <c r="C799" s="27"/>
      <c r="D799" s="28">
        <v>4040</v>
      </c>
      <c r="E799" s="29" t="s">
        <v>67</v>
      </c>
      <c r="F799" s="30">
        <v>7318</v>
      </c>
      <c r="G799" s="30">
        <v>7318</v>
      </c>
      <c r="H799" s="31">
        <v>6229.1</v>
      </c>
      <c r="I799" s="32">
        <f t="shared" si="38"/>
        <v>0.8512025143481826</v>
      </c>
      <c r="K799" s="1">
        <f t="shared" si="37"/>
        <v>0</v>
      </c>
    </row>
    <row r="800" spans="2:11" ht="15" outlineLevel="2">
      <c r="B800" s="35"/>
      <c r="C800" s="27"/>
      <c r="D800" s="28">
        <v>4110</v>
      </c>
      <c r="E800" s="29" t="s">
        <v>68</v>
      </c>
      <c r="F800" s="30">
        <v>17228</v>
      </c>
      <c r="G800" s="30">
        <v>18835</v>
      </c>
      <c r="H800" s="31">
        <v>8742.71</v>
      </c>
      <c r="I800" s="32">
        <f t="shared" si="38"/>
        <v>0.46417361295460574</v>
      </c>
      <c r="K800" s="1">
        <f t="shared" si="37"/>
        <v>0</v>
      </c>
    </row>
    <row r="801" spans="2:11" ht="15" outlineLevel="2">
      <c r="B801" s="35"/>
      <c r="C801" s="27"/>
      <c r="D801" s="28">
        <v>4120</v>
      </c>
      <c r="E801" s="29" t="s">
        <v>69</v>
      </c>
      <c r="F801" s="30">
        <v>2384</v>
      </c>
      <c r="G801" s="30">
        <v>2606</v>
      </c>
      <c r="H801" s="31">
        <v>1210.14</v>
      </c>
      <c r="I801" s="32">
        <f t="shared" si="38"/>
        <v>0.46436684574059867</v>
      </c>
      <c r="K801" s="1">
        <f t="shared" si="37"/>
        <v>0</v>
      </c>
    </row>
    <row r="802" spans="2:11" ht="15" outlineLevel="2">
      <c r="B802" s="35"/>
      <c r="C802" s="27"/>
      <c r="D802" s="28">
        <v>4210</v>
      </c>
      <c r="E802" s="29" t="s">
        <v>70</v>
      </c>
      <c r="F802" s="30">
        <v>6113</v>
      </c>
      <c r="G802" s="30">
        <v>8609</v>
      </c>
      <c r="H802" s="31">
        <v>149.86</v>
      </c>
      <c r="I802" s="32">
        <f t="shared" si="38"/>
        <v>0.017407364386107564</v>
      </c>
      <c r="K802" s="1">
        <f t="shared" si="37"/>
        <v>0</v>
      </c>
    </row>
    <row r="803" spans="2:11" ht="15" outlineLevel="2">
      <c r="B803" s="35"/>
      <c r="C803" s="27"/>
      <c r="D803" s="28">
        <v>4260</v>
      </c>
      <c r="E803" s="29" t="s">
        <v>33</v>
      </c>
      <c r="F803" s="30">
        <v>15837</v>
      </c>
      <c r="G803" s="30">
        <v>15837</v>
      </c>
      <c r="H803" s="31">
        <v>7950.42</v>
      </c>
      <c r="I803" s="32">
        <f t="shared" si="38"/>
        <v>0.5020155332449328</v>
      </c>
      <c r="K803" s="1">
        <f t="shared" si="37"/>
        <v>0</v>
      </c>
    </row>
    <row r="804" spans="2:11" ht="15" outlineLevel="2">
      <c r="B804" s="35"/>
      <c r="C804" s="27"/>
      <c r="D804" s="28">
        <v>4270</v>
      </c>
      <c r="E804" s="29" t="s">
        <v>34</v>
      </c>
      <c r="F804" s="30">
        <v>2000</v>
      </c>
      <c r="G804" s="30">
        <v>2300</v>
      </c>
      <c r="H804" s="31">
        <v>0</v>
      </c>
      <c r="I804" s="32">
        <f t="shared" si="38"/>
        <v>0</v>
      </c>
      <c r="K804" s="1">
        <f t="shared" si="37"/>
        <v>0</v>
      </c>
    </row>
    <row r="805" spans="2:11" ht="15" outlineLevel="2">
      <c r="B805" s="35"/>
      <c r="C805" s="27"/>
      <c r="D805" s="28">
        <v>4280</v>
      </c>
      <c r="E805" s="29" t="s">
        <v>71</v>
      </c>
      <c r="F805" s="30">
        <v>480</v>
      </c>
      <c r="G805" s="30">
        <v>480</v>
      </c>
      <c r="H805" s="31">
        <v>20</v>
      </c>
      <c r="I805" s="32">
        <f t="shared" si="38"/>
        <v>0.041666666666666664</v>
      </c>
      <c r="K805" s="1">
        <f t="shared" si="37"/>
        <v>0</v>
      </c>
    </row>
    <row r="806" spans="2:11" ht="15" outlineLevel="2">
      <c r="B806" s="35"/>
      <c r="C806" s="27"/>
      <c r="D806" s="28">
        <v>4300</v>
      </c>
      <c r="E806" s="29" t="s">
        <v>12</v>
      </c>
      <c r="F806" s="30">
        <v>543200</v>
      </c>
      <c r="G806" s="30">
        <v>422717</v>
      </c>
      <c r="H806" s="31">
        <v>258869.9</v>
      </c>
      <c r="I806" s="32">
        <f t="shared" si="38"/>
        <v>0.6123952904661984</v>
      </c>
      <c r="K806" s="1">
        <f t="shared" si="37"/>
        <v>0</v>
      </c>
    </row>
    <row r="807" spans="2:11" ht="45" outlineLevel="2">
      <c r="B807" s="35"/>
      <c r="C807" s="27"/>
      <c r="D807" s="28">
        <v>4370</v>
      </c>
      <c r="E807" s="29" t="s">
        <v>84</v>
      </c>
      <c r="F807" s="30">
        <v>1027</v>
      </c>
      <c r="G807" s="30">
        <v>1027</v>
      </c>
      <c r="H807" s="31">
        <v>364.16</v>
      </c>
      <c r="I807" s="32">
        <f t="shared" si="38"/>
        <v>0.3545861733203506</v>
      </c>
      <c r="K807" s="1">
        <f t="shared" si="37"/>
        <v>0</v>
      </c>
    </row>
    <row r="808" spans="2:11" ht="15" outlineLevel="2">
      <c r="B808" s="35"/>
      <c r="C808" s="27"/>
      <c r="D808" s="28">
        <v>4410</v>
      </c>
      <c r="E808" s="29" t="s">
        <v>73</v>
      </c>
      <c r="F808" s="30">
        <v>200</v>
      </c>
      <c r="G808" s="30">
        <v>200</v>
      </c>
      <c r="H808" s="31">
        <v>0</v>
      </c>
      <c r="I808" s="32">
        <f t="shared" si="38"/>
        <v>0</v>
      </c>
      <c r="K808" s="1">
        <f t="shared" si="37"/>
        <v>0</v>
      </c>
    </row>
    <row r="809" spans="2:11" ht="15" outlineLevel="2">
      <c r="B809" s="35"/>
      <c r="C809" s="27"/>
      <c r="D809" s="28">
        <v>4440</v>
      </c>
      <c r="E809" s="29" t="s">
        <v>74</v>
      </c>
      <c r="F809" s="30">
        <v>32125</v>
      </c>
      <c r="G809" s="30">
        <v>32125</v>
      </c>
      <c r="H809" s="31">
        <v>25019</v>
      </c>
      <c r="I809" s="32">
        <f t="shared" si="38"/>
        <v>0.7788015564202334</v>
      </c>
      <c r="K809" s="1">
        <f t="shared" si="37"/>
        <v>0</v>
      </c>
    </row>
    <row r="810" spans="2:11" ht="15" outlineLevel="2">
      <c r="B810" s="35"/>
      <c r="C810" s="27"/>
      <c r="D810" s="28">
        <v>4480</v>
      </c>
      <c r="E810" s="29" t="s">
        <v>123</v>
      </c>
      <c r="F810" s="30">
        <v>445</v>
      </c>
      <c r="G810" s="30">
        <v>445</v>
      </c>
      <c r="H810" s="31">
        <v>222</v>
      </c>
      <c r="I810" s="32">
        <f t="shared" si="38"/>
        <v>0.49887640449438203</v>
      </c>
      <c r="K810" s="1">
        <f t="shared" si="37"/>
        <v>0</v>
      </c>
    </row>
    <row r="811" spans="2:11" ht="30" outlineLevel="2">
      <c r="B811" s="35"/>
      <c r="C811" s="27"/>
      <c r="D811" s="28">
        <v>4700</v>
      </c>
      <c r="E811" s="29" t="s">
        <v>75</v>
      </c>
      <c r="F811" s="30">
        <v>430</v>
      </c>
      <c r="G811" s="30">
        <v>430</v>
      </c>
      <c r="H811" s="31">
        <v>0</v>
      </c>
      <c r="I811" s="32">
        <f t="shared" si="38"/>
        <v>0</v>
      </c>
      <c r="K811" s="1">
        <f t="shared" si="37"/>
        <v>0</v>
      </c>
    </row>
    <row r="812" spans="2:11" ht="31.5">
      <c r="B812" s="36">
        <v>853</v>
      </c>
      <c r="C812" s="14"/>
      <c r="D812" s="15"/>
      <c r="E812" s="16" t="s">
        <v>223</v>
      </c>
      <c r="F812" s="17">
        <f>F813+F816+F830+F832</f>
        <v>2607386</v>
      </c>
      <c r="G812" s="17">
        <f>G813+G816+G830+G832</f>
        <v>2644772</v>
      </c>
      <c r="H812" s="18">
        <f>H813+H816+H830+H832</f>
        <v>1264173.27</v>
      </c>
      <c r="I812" s="19">
        <f t="shared" si="38"/>
        <v>0.4779895091145853</v>
      </c>
      <c r="K812" s="1">
        <f t="shared" si="37"/>
        <v>0</v>
      </c>
    </row>
    <row r="813" spans="2:11" ht="30" outlineLevel="1">
      <c r="B813" s="35"/>
      <c r="C813" s="21" t="s">
        <v>224</v>
      </c>
      <c r="D813" s="22"/>
      <c r="E813" s="23" t="s">
        <v>225</v>
      </c>
      <c r="F813" s="24">
        <f>SUM(F814:F815)</f>
        <v>88776</v>
      </c>
      <c r="G813" s="24">
        <f>SUM(G814:G815)</f>
        <v>88776</v>
      </c>
      <c r="H813" s="25">
        <f>SUM(H814:H815)</f>
        <v>44388</v>
      </c>
      <c r="I813" s="26">
        <f t="shared" si="38"/>
        <v>0.5</v>
      </c>
      <c r="K813" s="1">
        <f t="shared" si="37"/>
        <v>0</v>
      </c>
    </row>
    <row r="814" spans="2:11" ht="60" outlineLevel="2">
      <c r="B814" s="35"/>
      <c r="C814" s="27"/>
      <c r="D814" s="28">
        <v>2320</v>
      </c>
      <c r="E814" s="29" t="s">
        <v>79</v>
      </c>
      <c r="F814" s="30">
        <v>23016</v>
      </c>
      <c r="G814" s="30">
        <v>23016</v>
      </c>
      <c r="H814" s="31">
        <v>11508</v>
      </c>
      <c r="I814" s="32">
        <f t="shared" si="38"/>
        <v>0.5</v>
      </c>
      <c r="K814" s="1">
        <f t="shared" si="37"/>
        <v>0</v>
      </c>
    </row>
    <row r="815" spans="2:11" ht="30" outlineLevel="2">
      <c r="B815" s="35"/>
      <c r="C815" s="27"/>
      <c r="D815" s="28">
        <v>2630</v>
      </c>
      <c r="E815" s="29" t="s">
        <v>226</v>
      </c>
      <c r="F815" s="30">
        <v>65760</v>
      </c>
      <c r="G815" s="30">
        <v>65760</v>
      </c>
      <c r="H815" s="31">
        <v>32880</v>
      </c>
      <c r="I815" s="32">
        <f t="shared" si="38"/>
        <v>0.5</v>
      </c>
      <c r="K815" s="1">
        <f aca="true" t="shared" si="39" ref="K815:K870">IF(AND(D815&gt;5999,D815&lt;7000),H815,0)</f>
        <v>0</v>
      </c>
    </row>
    <row r="816" spans="2:11" ht="15" outlineLevel="1">
      <c r="B816" s="35"/>
      <c r="C816" s="21" t="s">
        <v>227</v>
      </c>
      <c r="D816" s="22"/>
      <c r="E816" s="23" t="s">
        <v>228</v>
      </c>
      <c r="F816" s="24">
        <f>SUM(F817:F829)</f>
        <v>452663</v>
      </c>
      <c r="G816" s="24">
        <f>SUM(G817:G829)</f>
        <v>452663</v>
      </c>
      <c r="H816" s="25">
        <f>SUM(H817:H829)</f>
        <v>211406.68000000002</v>
      </c>
      <c r="I816" s="26">
        <f t="shared" si="38"/>
        <v>0.4670288492763933</v>
      </c>
      <c r="K816" s="1">
        <f t="shared" si="39"/>
        <v>0</v>
      </c>
    </row>
    <row r="817" spans="2:11" ht="15" outlineLevel="2">
      <c r="B817" s="35"/>
      <c r="C817" s="27"/>
      <c r="D817" s="28">
        <v>4010</v>
      </c>
      <c r="E817" s="29" t="s">
        <v>65</v>
      </c>
      <c r="F817" s="30">
        <v>231750</v>
      </c>
      <c r="G817" s="30">
        <v>231750</v>
      </c>
      <c r="H817" s="31">
        <v>103073.11</v>
      </c>
      <c r="I817" s="32">
        <f t="shared" si="38"/>
        <v>0.44475991370010787</v>
      </c>
      <c r="K817" s="1">
        <f t="shared" si="39"/>
        <v>0</v>
      </c>
    </row>
    <row r="818" spans="2:11" ht="15" outlineLevel="2">
      <c r="B818" s="35"/>
      <c r="C818" s="27"/>
      <c r="D818" s="28">
        <v>4040</v>
      </c>
      <c r="E818" s="29" t="s">
        <v>67</v>
      </c>
      <c r="F818" s="30">
        <v>15800</v>
      </c>
      <c r="G818" s="30">
        <v>15800</v>
      </c>
      <c r="H818" s="31">
        <v>14429.09</v>
      </c>
      <c r="I818" s="32">
        <f t="shared" si="38"/>
        <v>0.9132335443037974</v>
      </c>
      <c r="K818" s="1">
        <f t="shared" si="39"/>
        <v>0</v>
      </c>
    </row>
    <row r="819" spans="2:11" ht="15" outlineLevel="2">
      <c r="B819" s="35"/>
      <c r="C819" s="27"/>
      <c r="D819" s="28">
        <v>4110</v>
      </c>
      <c r="E819" s="29" t="s">
        <v>68</v>
      </c>
      <c r="F819" s="30">
        <v>41420</v>
      </c>
      <c r="G819" s="30">
        <v>41420</v>
      </c>
      <c r="H819" s="31">
        <v>19671.36</v>
      </c>
      <c r="I819" s="32">
        <f t="shared" si="38"/>
        <v>0.47492419121197493</v>
      </c>
      <c r="K819" s="1">
        <f t="shared" si="39"/>
        <v>0</v>
      </c>
    </row>
    <row r="820" spans="2:11" ht="15" outlineLevel="2">
      <c r="B820" s="35"/>
      <c r="C820" s="27"/>
      <c r="D820" s="28">
        <v>4120</v>
      </c>
      <c r="E820" s="29" t="s">
        <v>69</v>
      </c>
      <c r="F820" s="30">
        <v>5903</v>
      </c>
      <c r="G820" s="30">
        <v>5903</v>
      </c>
      <c r="H820" s="31">
        <v>2803.67</v>
      </c>
      <c r="I820" s="32">
        <f t="shared" si="38"/>
        <v>0.4749568016262917</v>
      </c>
      <c r="K820" s="1">
        <f t="shared" si="39"/>
        <v>0</v>
      </c>
    </row>
    <row r="821" spans="2:11" ht="15" outlineLevel="2">
      <c r="B821" s="35"/>
      <c r="C821" s="27"/>
      <c r="D821" s="28">
        <v>4170</v>
      </c>
      <c r="E821" s="29" t="s">
        <v>32</v>
      </c>
      <c r="F821" s="30">
        <v>120000</v>
      </c>
      <c r="G821" s="30">
        <v>120000</v>
      </c>
      <c r="H821" s="31">
        <v>52343</v>
      </c>
      <c r="I821" s="32">
        <f t="shared" si="38"/>
        <v>0.43619166666666664</v>
      </c>
      <c r="K821" s="1">
        <f t="shared" si="39"/>
        <v>0</v>
      </c>
    </row>
    <row r="822" spans="2:11" ht="15" outlineLevel="2">
      <c r="B822" s="35"/>
      <c r="C822" s="27"/>
      <c r="D822" s="28">
        <v>4210</v>
      </c>
      <c r="E822" s="29" t="s">
        <v>70</v>
      </c>
      <c r="F822" s="30">
        <v>5460</v>
      </c>
      <c r="G822" s="30">
        <v>5460</v>
      </c>
      <c r="H822" s="31">
        <v>240.12</v>
      </c>
      <c r="I822" s="32">
        <f t="shared" si="38"/>
        <v>0.04397802197802198</v>
      </c>
      <c r="K822" s="1">
        <f t="shared" si="39"/>
        <v>0</v>
      </c>
    </row>
    <row r="823" spans="2:11" ht="15" outlineLevel="2">
      <c r="B823" s="35"/>
      <c r="C823" s="27"/>
      <c r="D823" s="28">
        <v>4260</v>
      </c>
      <c r="E823" s="29" t="s">
        <v>33</v>
      </c>
      <c r="F823" s="30">
        <v>6518</v>
      </c>
      <c r="G823" s="30">
        <v>6518</v>
      </c>
      <c r="H823" s="31">
        <v>4196.97</v>
      </c>
      <c r="I823" s="32">
        <f t="shared" si="38"/>
        <v>0.6439045719545874</v>
      </c>
      <c r="K823" s="1">
        <f t="shared" si="39"/>
        <v>0</v>
      </c>
    </row>
    <row r="824" spans="2:11" ht="15" outlineLevel="2">
      <c r="B824" s="35"/>
      <c r="C824" s="27"/>
      <c r="D824" s="28">
        <v>4300</v>
      </c>
      <c r="E824" s="29" t="s">
        <v>12</v>
      </c>
      <c r="F824" s="30">
        <v>6035</v>
      </c>
      <c r="G824" s="30">
        <v>7129</v>
      </c>
      <c r="H824" s="31">
        <v>5307.34</v>
      </c>
      <c r="I824" s="32">
        <f t="shared" si="38"/>
        <v>0.7444718754383505</v>
      </c>
      <c r="K824" s="1">
        <f t="shared" si="39"/>
        <v>0</v>
      </c>
    </row>
    <row r="825" spans="2:11" ht="45" outlineLevel="2">
      <c r="B825" s="35"/>
      <c r="C825" s="27"/>
      <c r="D825" s="28">
        <v>4370</v>
      </c>
      <c r="E825" s="29" t="s">
        <v>84</v>
      </c>
      <c r="F825" s="30">
        <v>2254</v>
      </c>
      <c r="G825" s="30">
        <v>2254</v>
      </c>
      <c r="H825" s="31">
        <v>1333.85</v>
      </c>
      <c r="I825" s="32">
        <f t="shared" si="38"/>
        <v>0.5917701863354037</v>
      </c>
      <c r="K825" s="1">
        <f t="shared" si="39"/>
        <v>0</v>
      </c>
    </row>
    <row r="826" spans="2:11" ht="30" outlineLevel="2">
      <c r="B826" s="35"/>
      <c r="C826" s="27"/>
      <c r="D826" s="28">
        <v>4400</v>
      </c>
      <c r="E826" s="29" t="s">
        <v>94</v>
      </c>
      <c r="F826" s="30">
        <v>9906</v>
      </c>
      <c r="G826" s="30">
        <v>9906</v>
      </c>
      <c r="H826" s="31">
        <v>3746.57</v>
      </c>
      <c r="I826" s="32">
        <f t="shared" si="38"/>
        <v>0.3782121946295175</v>
      </c>
      <c r="K826" s="1">
        <f t="shared" si="39"/>
        <v>0</v>
      </c>
    </row>
    <row r="827" spans="2:11" ht="15" outlineLevel="2">
      <c r="B827" s="35"/>
      <c r="C827" s="27"/>
      <c r="D827" s="28">
        <v>4410</v>
      </c>
      <c r="E827" s="29" t="s">
        <v>73</v>
      </c>
      <c r="F827" s="30">
        <v>231</v>
      </c>
      <c r="G827" s="30">
        <v>231</v>
      </c>
      <c r="H827" s="31">
        <v>158.6</v>
      </c>
      <c r="I827" s="32">
        <f t="shared" si="38"/>
        <v>0.6865800865800865</v>
      </c>
      <c r="K827" s="1">
        <f t="shared" si="39"/>
        <v>0</v>
      </c>
    </row>
    <row r="828" spans="2:11" ht="15" outlineLevel="2">
      <c r="B828" s="35"/>
      <c r="C828" s="27"/>
      <c r="D828" s="28">
        <v>4440</v>
      </c>
      <c r="E828" s="29" t="s">
        <v>74</v>
      </c>
      <c r="F828" s="30">
        <v>6564</v>
      </c>
      <c r="G828" s="30">
        <v>5470</v>
      </c>
      <c r="H828" s="31">
        <v>4103</v>
      </c>
      <c r="I828" s="32">
        <f aca="true" t="shared" si="40" ref="I828:I883">IF(G828&lt;&gt;0,H828/G828,"─")</f>
        <v>0.750091407678245</v>
      </c>
      <c r="K828" s="1">
        <f t="shared" si="39"/>
        <v>0</v>
      </c>
    </row>
    <row r="829" spans="2:11" ht="30" outlineLevel="2">
      <c r="B829" s="35"/>
      <c r="C829" s="27"/>
      <c r="D829" s="28">
        <v>4700</v>
      </c>
      <c r="E829" s="29" t="s">
        <v>75</v>
      </c>
      <c r="F829" s="30">
        <v>822</v>
      </c>
      <c r="G829" s="30">
        <v>822</v>
      </c>
      <c r="H829" s="31">
        <v>0</v>
      </c>
      <c r="I829" s="32">
        <f t="shared" si="40"/>
        <v>0</v>
      </c>
      <c r="K829" s="1">
        <f t="shared" si="39"/>
        <v>0</v>
      </c>
    </row>
    <row r="830" spans="2:11" ht="15" outlineLevel="1">
      <c r="B830" s="35"/>
      <c r="C830" s="21" t="s">
        <v>229</v>
      </c>
      <c r="D830" s="22"/>
      <c r="E830" s="23" t="s">
        <v>230</v>
      </c>
      <c r="F830" s="24">
        <f>SUM(F831)</f>
        <v>1287135</v>
      </c>
      <c r="G830" s="24">
        <f>SUM(G831)</f>
        <v>1287135</v>
      </c>
      <c r="H830" s="25">
        <f>SUM(H831)</f>
        <v>645135</v>
      </c>
      <c r="I830" s="26">
        <f t="shared" si="40"/>
        <v>0.5012178209744899</v>
      </c>
      <c r="K830" s="1">
        <f t="shared" si="39"/>
        <v>0</v>
      </c>
    </row>
    <row r="831" spans="2:11" ht="60" outlineLevel="2">
      <c r="B831" s="35"/>
      <c r="C831" s="27"/>
      <c r="D831" s="28">
        <v>2320</v>
      </c>
      <c r="E831" s="29" t="s">
        <v>79</v>
      </c>
      <c r="F831" s="30">
        <v>1287135</v>
      </c>
      <c r="G831" s="30">
        <v>1287135</v>
      </c>
      <c r="H831" s="31">
        <v>645135</v>
      </c>
      <c r="I831" s="32">
        <f t="shared" si="40"/>
        <v>0.5012178209744899</v>
      </c>
      <c r="K831" s="1">
        <f t="shared" si="39"/>
        <v>0</v>
      </c>
    </row>
    <row r="832" spans="2:11" ht="15" outlineLevel="1">
      <c r="B832" s="35"/>
      <c r="C832" s="21" t="s">
        <v>231</v>
      </c>
      <c r="D832" s="22"/>
      <c r="E832" s="23" t="s">
        <v>17</v>
      </c>
      <c r="F832" s="24">
        <f>SUM(F833:F867)</f>
        <v>778812</v>
      </c>
      <c r="G832" s="24">
        <f>SUM(G833:G867)</f>
        <v>816198</v>
      </c>
      <c r="H832" s="25">
        <f>SUM(H833:H867)</f>
        <v>363243.59</v>
      </c>
      <c r="I832" s="26">
        <f t="shared" si="40"/>
        <v>0.445043469844327</v>
      </c>
      <c r="K832" s="1">
        <f t="shared" si="39"/>
        <v>0</v>
      </c>
    </row>
    <row r="833" spans="2:11" ht="15" outlineLevel="2">
      <c r="B833" s="35"/>
      <c r="C833" s="27"/>
      <c r="D833" s="28">
        <v>3020</v>
      </c>
      <c r="E833" s="29" t="s">
        <v>64</v>
      </c>
      <c r="F833" s="61">
        <v>1098</v>
      </c>
      <c r="G833" s="30">
        <v>1098</v>
      </c>
      <c r="H833" s="31">
        <v>547.91</v>
      </c>
      <c r="I833" s="32">
        <f t="shared" si="40"/>
        <v>0.49900728597449906</v>
      </c>
      <c r="K833" s="1">
        <f t="shared" si="39"/>
        <v>0</v>
      </c>
    </row>
    <row r="834" spans="2:11" ht="15" outlineLevel="2">
      <c r="B834" s="35"/>
      <c r="C834" s="27"/>
      <c r="D834" s="28">
        <v>3119</v>
      </c>
      <c r="E834" s="29" t="s">
        <v>191</v>
      </c>
      <c r="F834" s="61">
        <v>62282</v>
      </c>
      <c r="G834" s="30">
        <v>62282</v>
      </c>
      <c r="H834" s="31">
        <v>34650</v>
      </c>
      <c r="I834" s="32">
        <f t="shared" si="40"/>
        <v>0.5563405157188273</v>
      </c>
      <c r="K834" s="1">
        <f t="shared" si="39"/>
        <v>0</v>
      </c>
    </row>
    <row r="835" spans="2:11" ht="15" outlineLevel="2">
      <c r="B835" s="35"/>
      <c r="C835" s="27"/>
      <c r="D835" s="28">
        <v>4010</v>
      </c>
      <c r="E835" s="29" t="s">
        <v>65</v>
      </c>
      <c r="F835" s="61">
        <v>120166</v>
      </c>
      <c r="G835" s="30">
        <v>124982</v>
      </c>
      <c r="H835" s="31">
        <v>55597.76</v>
      </c>
      <c r="I835" s="32">
        <f t="shared" si="40"/>
        <v>0.4448461378438495</v>
      </c>
      <c r="K835" s="1">
        <f t="shared" si="39"/>
        <v>0</v>
      </c>
    </row>
    <row r="836" spans="2:11" ht="15" outlineLevel="2">
      <c r="B836" s="35"/>
      <c r="C836" s="27"/>
      <c r="D836" s="28">
        <v>4017</v>
      </c>
      <c r="E836" s="29" t="s">
        <v>65</v>
      </c>
      <c r="F836" s="61">
        <v>129225</v>
      </c>
      <c r="G836" s="30">
        <v>129225</v>
      </c>
      <c r="H836" s="31">
        <v>65479</v>
      </c>
      <c r="I836" s="32">
        <f t="shared" si="40"/>
        <v>0.5067053588701876</v>
      </c>
      <c r="K836" s="1">
        <f t="shared" si="39"/>
        <v>0</v>
      </c>
    </row>
    <row r="837" spans="2:11" ht="15" outlineLevel="2">
      <c r="B837" s="35"/>
      <c r="C837" s="27"/>
      <c r="D837" s="28">
        <v>4019</v>
      </c>
      <c r="E837" s="29" t="s">
        <v>65</v>
      </c>
      <c r="F837" s="61">
        <v>6841</v>
      </c>
      <c r="G837" s="30">
        <v>6841</v>
      </c>
      <c r="H837" s="31">
        <v>3466.52</v>
      </c>
      <c r="I837" s="32">
        <f t="shared" si="40"/>
        <v>0.5067270866832334</v>
      </c>
      <c r="K837" s="1">
        <f t="shared" si="39"/>
        <v>0</v>
      </c>
    </row>
    <row r="838" spans="2:11" ht="15" outlineLevel="2">
      <c r="B838" s="35"/>
      <c r="C838" s="27"/>
      <c r="D838" s="28">
        <v>4040</v>
      </c>
      <c r="E838" s="29" t="s">
        <v>67</v>
      </c>
      <c r="F838" s="61">
        <v>9453</v>
      </c>
      <c r="G838" s="30">
        <v>8895</v>
      </c>
      <c r="H838" s="31">
        <v>8894.4</v>
      </c>
      <c r="I838" s="32">
        <f t="shared" si="40"/>
        <v>0.9999325463743676</v>
      </c>
      <c r="K838" s="1">
        <f t="shared" si="39"/>
        <v>0</v>
      </c>
    </row>
    <row r="839" spans="2:11" ht="15" outlineLevel="2">
      <c r="B839" s="35"/>
      <c r="C839" s="27"/>
      <c r="D839" s="28">
        <v>4047</v>
      </c>
      <c r="E839" s="29" t="s">
        <v>67</v>
      </c>
      <c r="F839" s="61">
        <v>10890</v>
      </c>
      <c r="G839" s="30">
        <v>10890</v>
      </c>
      <c r="H839" s="31">
        <v>10319.17</v>
      </c>
      <c r="I839" s="32">
        <f t="shared" si="40"/>
        <v>0.9475821854912764</v>
      </c>
      <c r="K839" s="1">
        <f t="shared" si="39"/>
        <v>0</v>
      </c>
    </row>
    <row r="840" spans="2:11" ht="15" outlineLevel="2">
      <c r="B840" s="35"/>
      <c r="C840" s="27"/>
      <c r="D840" s="28">
        <v>4049</v>
      </c>
      <c r="E840" s="29" t="s">
        <v>67</v>
      </c>
      <c r="F840" s="61">
        <v>577</v>
      </c>
      <c r="G840" s="30">
        <v>577</v>
      </c>
      <c r="H840" s="31">
        <v>546.3</v>
      </c>
      <c r="I840" s="32">
        <f t="shared" si="40"/>
        <v>0.946793760831889</v>
      </c>
      <c r="K840" s="1">
        <f t="shared" si="39"/>
        <v>0</v>
      </c>
    </row>
    <row r="841" spans="2:11" ht="15" outlineLevel="2">
      <c r="B841" s="35"/>
      <c r="C841" s="27"/>
      <c r="D841" s="28">
        <v>4110</v>
      </c>
      <c r="E841" s="29" t="s">
        <v>68</v>
      </c>
      <c r="F841" s="61">
        <v>22025</v>
      </c>
      <c r="G841" s="30">
        <v>22614</v>
      </c>
      <c r="H841" s="31">
        <v>11429.35</v>
      </c>
      <c r="I841" s="32">
        <f t="shared" si="40"/>
        <v>0.5054103652604581</v>
      </c>
      <c r="K841" s="1">
        <f t="shared" si="39"/>
        <v>0</v>
      </c>
    </row>
    <row r="842" spans="2:11" ht="15" outlineLevel="2">
      <c r="B842" s="35"/>
      <c r="C842" s="27"/>
      <c r="D842" s="28">
        <v>4117</v>
      </c>
      <c r="E842" s="29" t="s">
        <v>68</v>
      </c>
      <c r="F842" s="61">
        <v>24864</v>
      </c>
      <c r="G842" s="30">
        <v>24864</v>
      </c>
      <c r="H842" s="31">
        <v>13416.53</v>
      </c>
      <c r="I842" s="32">
        <f t="shared" si="40"/>
        <v>0.5395966055341056</v>
      </c>
      <c r="K842" s="1">
        <f t="shared" si="39"/>
        <v>0</v>
      </c>
    </row>
    <row r="843" spans="2:11" ht="15" outlineLevel="2">
      <c r="B843" s="35"/>
      <c r="C843" s="27"/>
      <c r="D843" s="28">
        <v>4119</v>
      </c>
      <c r="E843" s="29" t="s">
        <v>68</v>
      </c>
      <c r="F843" s="61">
        <v>1316</v>
      </c>
      <c r="G843" s="30">
        <v>1316</v>
      </c>
      <c r="H843" s="31">
        <v>710.27</v>
      </c>
      <c r="I843" s="32">
        <f t="shared" si="40"/>
        <v>0.5397188449848024</v>
      </c>
      <c r="K843" s="1">
        <f t="shared" si="39"/>
        <v>0</v>
      </c>
    </row>
    <row r="844" spans="2:11" ht="15" outlineLevel="2">
      <c r="B844" s="35"/>
      <c r="C844" s="27"/>
      <c r="D844" s="28">
        <v>4120</v>
      </c>
      <c r="E844" s="29" t="s">
        <v>69</v>
      </c>
      <c r="F844" s="61">
        <v>3193</v>
      </c>
      <c r="G844" s="30">
        <v>2393</v>
      </c>
      <c r="H844" s="31">
        <v>683.7</v>
      </c>
      <c r="I844" s="32">
        <f t="shared" si="40"/>
        <v>0.28570831592143753</v>
      </c>
      <c r="K844" s="1">
        <f t="shared" si="39"/>
        <v>0</v>
      </c>
    </row>
    <row r="845" spans="2:11" ht="15" outlineLevel="2">
      <c r="B845" s="35"/>
      <c r="C845" s="27"/>
      <c r="D845" s="28">
        <v>4127</v>
      </c>
      <c r="E845" s="29" t="s">
        <v>69</v>
      </c>
      <c r="F845" s="61">
        <v>3126</v>
      </c>
      <c r="G845" s="30">
        <v>3126</v>
      </c>
      <c r="H845" s="31">
        <v>1658.49</v>
      </c>
      <c r="I845" s="32">
        <f t="shared" si="40"/>
        <v>0.5305470249520153</v>
      </c>
      <c r="K845" s="1">
        <f t="shared" si="39"/>
        <v>0</v>
      </c>
    </row>
    <row r="846" spans="2:11" ht="15" outlineLevel="2">
      <c r="B846" s="35"/>
      <c r="C846" s="27"/>
      <c r="D846" s="28">
        <v>4129</v>
      </c>
      <c r="E846" s="29" t="s">
        <v>69</v>
      </c>
      <c r="F846" s="61">
        <v>165</v>
      </c>
      <c r="G846" s="30">
        <v>165</v>
      </c>
      <c r="H846" s="31">
        <v>87.84</v>
      </c>
      <c r="I846" s="32">
        <f t="shared" si="40"/>
        <v>0.5323636363636364</v>
      </c>
      <c r="K846" s="1">
        <f t="shared" si="39"/>
        <v>0</v>
      </c>
    </row>
    <row r="847" spans="2:11" ht="15" outlineLevel="2">
      <c r="B847" s="35"/>
      <c r="C847" s="27"/>
      <c r="D847" s="28">
        <v>4137</v>
      </c>
      <c r="E847" s="29" t="s">
        <v>185</v>
      </c>
      <c r="F847" s="61">
        <v>380</v>
      </c>
      <c r="G847" s="30">
        <v>380</v>
      </c>
      <c r="H847" s="31">
        <v>0</v>
      </c>
      <c r="I847" s="32">
        <f t="shared" si="40"/>
        <v>0</v>
      </c>
      <c r="K847" s="1">
        <f t="shared" si="39"/>
        <v>0</v>
      </c>
    </row>
    <row r="848" spans="2:11" ht="15" outlineLevel="2">
      <c r="B848" s="35"/>
      <c r="C848" s="27"/>
      <c r="D848" s="28">
        <v>4139</v>
      </c>
      <c r="E848" s="29" t="s">
        <v>185</v>
      </c>
      <c r="F848" s="61">
        <v>20</v>
      </c>
      <c r="G848" s="30">
        <v>20</v>
      </c>
      <c r="H848" s="31">
        <v>0</v>
      </c>
      <c r="I848" s="32">
        <f t="shared" si="40"/>
        <v>0</v>
      </c>
      <c r="K848" s="1">
        <f t="shared" si="39"/>
        <v>0</v>
      </c>
    </row>
    <row r="849" spans="2:11" ht="15" outlineLevel="2">
      <c r="B849" s="35"/>
      <c r="C849" s="27"/>
      <c r="D849" s="28">
        <v>4170</v>
      </c>
      <c r="E849" s="29" t="s">
        <v>32</v>
      </c>
      <c r="F849" s="61">
        <v>4733</v>
      </c>
      <c r="G849" s="30">
        <v>4733</v>
      </c>
      <c r="H849" s="31">
        <v>1788</v>
      </c>
      <c r="I849" s="32">
        <f t="shared" si="40"/>
        <v>0.37777308261145154</v>
      </c>
      <c r="K849" s="1">
        <f t="shared" si="39"/>
        <v>0</v>
      </c>
    </row>
    <row r="850" spans="2:11" ht="15" outlineLevel="2">
      <c r="B850" s="35"/>
      <c r="C850" s="27"/>
      <c r="D850" s="28">
        <v>4177</v>
      </c>
      <c r="E850" s="29" t="s">
        <v>32</v>
      </c>
      <c r="F850" s="61">
        <v>23364</v>
      </c>
      <c r="G850" s="30">
        <v>41218</v>
      </c>
      <c r="H850" s="31">
        <v>8405.04</v>
      </c>
      <c r="I850" s="32">
        <f t="shared" si="40"/>
        <v>0.2039167354068611</v>
      </c>
      <c r="K850" s="1">
        <f t="shared" si="39"/>
        <v>0</v>
      </c>
    </row>
    <row r="851" spans="2:11" ht="15" outlineLevel="2">
      <c r="B851" s="35"/>
      <c r="C851" s="27"/>
      <c r="D851" s="28">
        <v>4179</v>
      </c>
      <c r="E851" s="29" t="s">
        <v>32</v>
      </c>
      <c r="F851" s="61">
        <v>1237</v>
      </c>
      <c r="G851" s="30">
        <v>2183</v>
      </c>
      <c r="H851" s="31">
        <v>444.96</v>
      </c>
      <c r="I851" s="32">
        <f t="shared" si="40"/>
        <v>0.20382959230416856</v>
      </c>
      <c r="K851" s="1">
        <f t="shared" si="39"/>
        <v>0</v>
      </c>
    </row>
    <row r="852" spans="2:11" ht="15" outlineLevel="2">
      <c r="B852" s="35"/>
      <c r="C852" s="27"/>
      <c r="D852" s="28">
        <v>4210</v>
      </c>
      <c r="E852" s="29" t="s">
        <v>70</v>
      </c>
      <c r="F852" s="61">
        <v>10000</v>
      </c>
      <c r="G852" s="30">
        <v>8797</v>
      </c>
      <c r="H852" s="31">
        <v>1218.01</v>
      </c>
      <c r="I852" s="32">
        <f t="shared" si="40"/>
        <v>0.13845742866886437</v>
      </c>
      <c r="K852" s="1">
        <f t="shared" si="39"/>
        <v>0</v>
      </c>
    </row>
    <row r="853" spans="2:11" ht="15" outlineLevel="2">
      <c r="B853" s="35"/>
      <c r="C853" s="27"/>
      <c r="D853" s="28">
        <v>4217</v>
      </c>
      <c r="E853" s="29" t="s">
        <v>70</v>
      </c>
      <c r="F853" s="61">
        <v>36337</v>
      </c>
      <c r="G853" s="30">
        <v>36337</v>
      </c>
      <c r="H853" s="31">
        <v>20061.79</v>
      </c>
      <c r="I853" s="32">
        <f t="shared" si="40"/>
        <v>0.5521036409169717</v>
      </c>
      <c r="K853" s="1">
        <f t="shared" si="39"/>
        <v>0</v>
      </c>
    </row>
    <row r="854" spans="2:11" ht="15" outlineLevel="2">
      <c r="B854" s="35"/>
      <c r="C854" s="27"/>
      <c r="D854" s="28">
        <v>4219</v>
      </c>
      <c r="E854" s="29" t="s">
        <v>70</v>
      </c>
      <c r="F854" s="61">
        <v>1924</v>
      </c>
      <c r="G854" s="30">
        <v>1924</v>
      </c>
      <c r="H854" s="31">
        <v>1062.1</v>
      </c>
      <c r="I854" s="32">
        <f t="shared" si="40"/>
        <v>0.552027027027027</v>
      </c>
      <c r="K854" s="1">
        <f t="shared" si="39"/>
        <v>0</v>
      </c>
    </row>
    <row r="855" spans="2:11" ht="15" outlineLevel="2">
      <c r="B855" s="35"/>
      <c r="C855" s="27"/>
      <c r="D855" s="28">
        <v>4267</v>
      </c>
      <c r="E855" s="29" t="s">
        <v>33</v>
      </c>
      <c r="F855" s="61">
        <v>3365</v>
      </c>
      <c r="G855" s="30">
        <v>3365</v>
      </c>
      <c r="H855" s="31">
        <v>876.71</v>
      </c>
      <c r="I855" s="32">
        <f t="shared" si="40"/>
        <v>0.26053789004457656</v>
      </c>
      <c r="K855" s="1">
        <f t="shared" si="39"/>
        <v>0</v>
      </c>
    </row>
    <row r="856" spans="2:11" ht="15" outlineLevel="2">
      <c r="B856" s="35"/>
      <c r="C856" s="27"/>
      <c r="D856" s="28">
        <v>4269</v>
      </c>
      <c r="E856" s="29" t="s">
        <v>33</v>
      </c>
      <c r="F856" s="61">
        <v>178</v>
      </c>
      <c r="G856" s="30">
        <v>178</v>
      </c>
      <c r="H856" s="31">
        <v>46.41</v>
      </c>
      <c r="I856" s="32">
        <f t="shared" si="40"/>
        <v>0.2607303370786517</v>
      </c>
      <c r="K856" s="1">
        <f t="shared" si="39"/>
        <v>0</v>
      </c>
    </row>
    <row r="857" spans="2:11" ht="15" outlineLevel="2">
      <c r="B857" s="35"/>
      <c r="C857" s="27"/>
      <c r="D857" s="28">
        <v>4280</v>
      </c>
      <c r="E857" s="29" t="s">
        <v>71</v>
      </c>
      <c r="F857" s="61">
        <v>500</v>
      </c>
      <c r="G857" s="30">
        <v>500</v>
      </c>
      <c r="H857" s="31">
        <v>0</v>
      </c>
      <c r="I857" s="32">
        <f t="shared" si="40"/>
        <v>0</v>
      </c>
      <c r="K857" s="1">
        <f t="shared" si="39"/>
        <v>0</v>
      </c>
    </row>
    <row r="858" spans="2:11" ht="15" outlineLevel="2">
      <c r="B858" s="35"/>
      <c r="C858" s="27"/>
      <c r="D858" s="28">
        <v>4300</v>
      </c>
      <c r="E858" s="29" t="s">
        <v>12</v>
      </c>
      <c r="F858" s="61">
        <v>4000</v>
      </c>
      <c r="G858" s="30">
        <v>4000</v>
      </c>
      <c r="H858" s="31">
        <v>1946.17</v>
      </c>
      <c r="I858" s="32">
        <f t="shared" si="40"/>
        <v>0.48654250000000004</v>
      </c>
      <c r="K858" s="1">
        <f t="shared" si="39"/>
        <v>0</v>
      </c>
    </row>
    <row r="859" spans="2:11" ht="15" outlineLevel="2">
      <c r="B859" s="35"/>
      <c r="C859" s="27"/>
      <c r="D859" s="28">
        <v>4307</v>
      </c>
      <c r="E859" s="29" t="s">
        <v>12</v>
      </c>
      <c r="F859" s="61">
        <v>270357</v>
      </c>
      <c r="G859" s="30">
        <v>285308</v>
      </c>
      <c r="H859" s="31">
        <v>108770.5</v>
      </c>
      <c r="I859" s="32">
        <f t="shared" si="40"/>
        <v>0.3812388716755226</v>
      </c>
      <c r="K859" s="1">
        <f t="shared" si="39"/>
        <v>0</v>
      </c>
    </row>
    <row r="860" spans="2:11" ht="15" outlineLevel="2">
      <c r="B860" s="35"/>
      <c r="C860" s="27"/>
      <c r="D860" s="28">
        <v>4309</v>
      </c>
      <c r="E860" s="29" t="s">
        <v>12</v>
      </c>
      <c r="F860" s="61">
        <v>14313</v>
      </c>
      <c r="G860" s="30">
        <v>15104</v>
      </c>
      <c r="H860" s="31">
        <v>5758.45</v>
      </c>
      <c r="I860" s="32">
        <f t="shared" si="40"/>
        <v>0.3812533103813559</v>
      </c>
      <c r="K860" s="1">
        <f t="shared" si="39"/>
        <v>0</v>
      </c>
    </row>
    <row r="861" spans="2:11" ht="45" outlineLevel="2">
      <c r="B861" s="35"/>
      <c r="C861" s="27"/>
      <c r="D861" s="28">
        <v>4367</v>
      </c>
      <c r="E861" s="29" t="s">
        <v>72</v>
      </c>
      <c r="F861" s="61">
        <v>2280</v>
      </c>
      <c r="G861" s="30">
        <v>2280</v>
      </c>
      <c r="H861" s="31">
        <v>759.71</v>
      </c>
      <c r="I861" s="32">
        <f t="shared" si="40"/>
        <v>0.3332061403508772</v>
      </c>
      <c r="K861" s="1">
        <f t="shared" si="39"/>
        <v>0</v>
      </c>
    </row>
    <row r="862" spans="2:11" ht="45" outlineLevel="2">
      <c r="B862" s="35"/>
      <c r="C862" s="27"/>
      <c r="D862" s="28">
        <v>4369</v>
      </c>
      <c r="E862" s="29" t="s">
        <v>72</v>
      </c>
      <c r="F862" s="61">
        <v>121</v>
      </c>
      <c r="G862" s="30">
        <v>121</v>
      </c>
      <c r="H862" s="31">
        <v>40.22</v>
      </c>
      <c r="I862" s="32">
        <f t="shared" si="40"/>
        <v>0.332396694214876</v>
      </c>
      <c r="K862" s="1">
        <f t="shared" si="39"/>
        <v>0</v>
      </c>
    </row>
    <row r="863" spans="2:11" ht="45" outlineLevel="2">
      <c r="B863" s="35"/>
      <c r="C863" s="27"/>
      <c r="D863" s="28">
        <v>4370</v>
      </c>
      <c r="E863" s="29" t="s">
        <v>84</v>
      </c>
      <c r="F863" s="61">
        <v>2182</v>
      </c>
      <c r="G863" s="30">
        <v>2182</v>
      </c>
      <c r="H863" s="31">
        <v>903.68</v>
      </c>
      <c r="I863" s="32">
        <f t="shared" si="40"/>
        <v>0.4141521539871677</v>
      </c>
      <c r="K863" s="1">
        <f t="shared" si="39"/>
        <v>0</v>
      </c>
    </row>
    <row r="864" spans="2:11" ht="15" outlineLevel="2">
      <c r="B864" s="35"/>
      <c r="C864" s="27"/>
      <c r="D864" s="28">
        <v>4410</v>
      </c>
      <c r="E864" s="29" t="s">
        <v>73</v>
      </c>
      <c r="F864" s="61">
        <v>700</v>
      </c>
      <c r="G864" s="30">
        <v>700</v>
      </c>
      <c r="H864" s="31">
        <v>119</v>
      </c>
      <c r="I864" s="32">
        <f t="shared" si="40"/>
        <v>0.17</v>
      </c>
      <c r="K864" s="1">
        <f t="shared" si="39"/>
        <v>0</v>
      </c>
    </row>
    <row r="865" spans="2:11" ht="15" outlineLevel="2">
      <c r="B865" s="35"/>
      <c r="C865" s="27"/>
      <c r="D865" s="28">
        <v>4440</v>
      </c>
      <c r="E865" s="29" t="s">
        <v>74</v>
      </c>
      <c r="F865" s="61">
        <v>4600</v>
      </c>
      <c r="G865" s="30">
        <v>4600</v>
      </c>
      <c r="H865" s="31">
        <v>3450</v>
      </c>
      <c r="I865" s="32">
        <f t="shared" si="40"/>
        <v>0.75</v>
      </c>
      <c r="K865" s="1">
        <f t="shared" si="39"/>
        <v>0</v>
      </c>
    </row>
    <row r="866" spans="2:11" ht="15" outlineLevel="2">
      <c r="B866" s="35"/>
      <c r="C866" s="27"/>
      <c r="D866" s="28">
        <v>4610</v>
      </c>
      <c r="E866" s="29" t="s">
        <v>53</v>
      </c>
      <c r="F866" s="61">
        <v>2000</v>
      </c>
      <c r="G866" s="30">
        <v>2000</v>
      </c>
      <c r="H866" s="31">
        <v>105.6</v>
      </c>
      <c r="I866" s="32">
        <f t="shared" si="40"/>
        <v>0.0528</v>
      </c>
      <c r="K866" s="1">
        <f t="shared" si="39"/>
        <v>0</v>
      </c>
    </row>
    <row r="867" spans="2:11" ht="30" outlineLevel="2">
      <c r="B867" s="35"/>
      <c r="C867" s="27"/>
      <c r="D867" s="28">
        <v>4700</v>
      </c>
      <c r="E867" s="29" t="s">
        <v>75</v>
      </c>
      <c r="F867" s="61">
        <v>1000</v>
      </c>
      <c r="G867" s="30">
        <v>1000</v>
      </c>
      <c r="H867" s="31">
        <v>0</v>
      </c>
      <c r="I867" s="32">
        <f t="shared" si="40"/>
        <v>0</v>
      </c>
      <c r="K867" s="1">
        <f t="shared" si="39"/>
        <v>0</v>
      </c>
    </row>
    <row r="868" spans="2:11" ht="15.75">
      <c r="B868" s="36">
        <v>854</v>
      </c>
      <c r="C868" s="14"/>
      <c r="D868" s="15"/>
      <c r="E868" s="16" t="s">
        <v>232</v>
      </c>
      <c r="F868" s="17">
        <f>F869+F884+F892+F908+F932+F935+F950+F953</f>
        <v>9703967</v>
      </c>
      <c r="G868" s="17">
        <f>G869+G884+G892+G908+G932+G935+G950+G953</f>
        <v>10368508</v>
      </c>
      <c r="H868" s="18">
        <f>H869+H884+H892+H908+H932+H935+H950+H953</f>
        <v>5842438.42</v>
      </c>
      <c r="I868" s="19">
        <f t="shared" si="40"/>
        <v>0.5634791833116202</v>
      </c>
      <c r="K868" s="1">
        <f t="shared" si="39"/>
        <v>0</v>
      </c>
    </row>
    <row r="869" spans="2:11" ht="15" outlineLevel="1">
      <c r="B869" s="35"/>
      <c r="C869" s="21" t="s">
        <v>233</v>
      </c>
      <c r="D869" s="22"/>
      <c r="E869" s="23" t="s">
        <v>234</v>
      </c>
      <c r="F869" s="24">
        <f>SUM(F870:F883)</f>
        <v>1084526</v>
      </c>
      <c r="G869" s="24">
        <f>SUM(G870:G883)</f>
        <v>1084598</v>
      </c>
      <c r="H869" s="25">
        <f>SUM(H870:H883)</f>
        <v>621332.39</v>
      </c>
      <c r="I869" s="26">
        <f t="shared" si="40"/>
        <v>0.5728688325075282</v>
      </c>
      <c r="K869" s="1">
        <f t="shared" si="39"/>
        <v>0</v>
      </c>
    </row>
    <row r="870" spans="2:11" ht="15" outlineLevel="2">
      <c r="B870" s="35"/>
      <c r="C870" s="27"/>
      <c r="D870" s="28">
        <v>3020</v>
      </c>
      <c r="E870" s="29" t="s">
        <v>64</v>
      </c>
      <c r="F870" s="30">
        <v>300</v>
      </c>
      <c r="G870" s="30">
        <v>300</v>
      </c>
      <c r="H870" s="31">
        <v>0</v>
      </c>
      <c r="I870" s="32">
        <f t="shared" si="40"/>
        <v>0</v>
      </c>
      <c r="K870" s="1">
        <f t="shared" si="39"/>
        <v>0</v>
      </c>
    </row>
    <row r="871" spans="2:11" ht="15" outlineLevel="2">
      <c r="B871" s="35"/>
      <c r="C871" s="27"/>
      <c r="D871" s="28">
        <v>4010</v>
      </c>
      <c r="E871" s="29" t="s">
        <v>65</v>
      </c>
      <c r="F871" s="30">
        <v>761799</v>
      </c>
      <c r="G871" s="30">
        <v>765459</v>
      </c>
      <c r="H871" s="31">
        <v>419589.73</v>
      </c>
      <c r="I871" s="32">
        <f t="shared" si="40"/>
        <v>0.5481544145408179</v>
      </c>
      <c r="K871" s="1">
        <f aca="true" t="shared" si="41" ref="K871:K899">IF(AND(D871&gt;5999,D871&lt;7000),H871,0)</f>
        <v>0</v>
      </c>
    </row>
    <row r="872" spans="2:11" ht="15" outlineLevel="2">
      <c r="B872" s="35"/>
      <c r="C872" s="27"/>
      <c r="D872" s="28">
        <v>4040</v>
      </c>
      <c r="E872" s="29" t="s">
        <v>67</v>
      </c>
      <c r="F872" s="30">
        <v>70099</v>
      </c>
      <c r="G872" s="30">
        <v>66511</v>
      </c>
      <c r="H872" s="31">
        <v>64367.09</v>
      </c>
      <c r="I872" s="32">
        <f t="shared" si="40"/>
        <v>0.9677660838056862</v>
      </c>
      <c r="K872" s="1">
        <f t="shared" si="41"/>
        <v>0</v>
      </c>
    </row>
    <row r="873" spans="2:11" ht="15" outlineLevel="2">
      <c r="B873" s="35"/>
      <c r="C873" s="27"/>
      <c r="D873" s="28">
        <v>4110</v>
      </c>
      <c r="E873" s="29" t="s">
        <v>68</v>
      </c>
      <c r="F873" s="30">
        <v>139174</v>
      </c>
      <c r="G873" s="30">
        <v>139174</v>
      </c>
      <c r="H873" s="31">
        <v>74463.99</v>
      </c>
      <c r="I873" s="32">
        <f t="shared" si="40"/>
        <v>0.5350423929756996</v>
      </c>
      <c r="K873" s="1">
        <f t="shared" si="41"/>
        <v>0</v>
      </c>
    </row>
    <row r="874" spans="2:11" ht="15" outlineLevel="2">
      <c r="B874" s="35"/>
      <c r="C874" s="27"/>
      <c r="D874" s="28">
        <v>4120</v>
      </c>
      <c r="E874" s="29" t="s">
        <v>69</v>
      </c>
      <c r="F874" s="30">
        <v>19926</v>
      </c>
      <c r="G874" s="30">
        <v>19926</v>
      </c>
      <c r="H874" s="31">
        <v>8533.98</v>
      </c>
      <c r="I874" s="32">
        <f t="shared" si="40"/>
        <v>0.42828364950316167</v>
      </c>
      <c r="K874" s="1">
        <f t="shared" si="41"/>
        <v>0</v>
      </c>
    </row>
    <row r="875" spans="2:11" ht="15" outlineLevel="2">
      <c r="B875" s="35"/>
      <c r="C875" s="27"/>
      <c r="D875" s="28">
        <v>4170</v>
      </c>
      <c r="E875" s="29" t="s">
        <v>32</v>
      </c>
      <c r="F875" s="30">
        <v>300</v>
      </c>
      <c r="G875" s="30">
        <v>300</v>
      </c>
      <c r="H875" s="31">
        <v>0</v>
      </c>
      <c r="I875" s="32">
        <f t="shared" si="40"/>
        <v>0</v>
      </c>
      <c r="K875" s="1">
        <f t="shared" si="41"/>
        <v>0</v>
      </c>
    </row>
    <row r="876" spans="2:11" ht="15" outlineLevel="2">
      <c r="B876" s="35"/>
      <c r="C876" s="27"/>
      <c r="D876" s="28">
        <v>4210</v>
      </c>
      <c r="E876" s="29" t="s">
        <v>70</v>
      </c>
      <c r="F876" s="30">
        <v>8550</v>
      </c>
      <c r="G876" s="30">
        <v>8550</v>
      </c>
      <c r="H876" s="31">
        <v>2770.52</v>
      </c>
      <c r="I876" s="32">
        <f t="shared" si="40"/>
        <v>0.3240374269005848</v>
      </c>
      <c r="K876" s="1">
        <f t="shared" si="41"/>
        <v>0</v>
      </c>
    </row>
    <row r="877" spans="2:11" ht="15" outlineLevel="2">
      <c r="B877" s="35"/>
      <c r="C877" s="27"/>
      <c r="D877" s="28">
        <v>4240</v>
      </c>
      <c r="E877" s="29" t="s">
        <v>142</v>
      </c>
      <c r="F877" s="30">
        <v>2200</v>
      </c>
      <c r="G877" s="30">
        <v>2200</v>
      </c>
      <c r="H877" s="31">
        <v>697.78</v>
      </c>
      <c r="I877" s="32">
        <f t="shared" si="40"/>
        <v>0.3171727272727273</v>
      </c>
      <c r="K877" s="1">
        <f t="shared" si="41"/>
        <v>0</v>
      </c>
    </row>
    <row r="878" spans="2:11" ht="15" outlineLevel="2">
      <c r="B878" s="35"/>
      <c r="C878" s="27"/>
      <c r="D878" s="28">
        <v>4260</v>
      </c>
      <c r="E878" s="29" t="s">
        <v>33</v>
      </c>
      <c r="F878" s="30">
        <v>18000</v>
      </c>
      <c r="G878" s="30">
        <v>18000</v>
      </c>
      <c r="H878" s="31">
        <v>3911</v>
      </c>
      <c r="I878" s="32">
        <f t="shared" si="40"/>
        <v>0.21727777777777776</v>
      </c>
      <c r="K878" s="1">
        <f t="shared" si="41"/>
        <v>0</v>
      </c>
    </row>
    <row r="879" spans="2:11" ht="15" outlineLevel="2">
      <c r="B879" s="35"/>
      <c r="C879" s="27"/>
      <c r="D879" s="28">
        <v>4270</v>
      </c>
      <c r="E879" s="29" t="s">
        <v>34</v>
      </c>
      <c r="F879" s="30">
        <v>700</v>
      </c>
      <c r="G879" s="30">
        <v>700</v>
      </c>
      <c r="H879" s="31">
        <v>0</v>
      </c>
      <c r="I879" s="32">
        <f t="shared" si="40"/>
        <v>0</v>
      </c>
      <c r="K879" s="1">
        <f t="shared" si="41"/>
        <v>0</v>
      </c>
    </row>
    <row r="880" spans="2:11" ht="15" outlineLevel="2">
      <c r="B880" s="35"/>
      <c r="C880" s="27"/>
      <c r="D880" s="28">
        <v>4280</v>
      </c>
      <c r="E880" s="29" t="s">
        <v>71</v>
      </c>
      <c r="F880" s="30">
        <v>1520</v>
      </c>
      <c r="G880" s="30">
        <v>1520</v>
      </c>
      <c r="H880" s="31">
        <v>324</v>
      </c>
      <c r="I880" s="32">
        <f t="shared" si="40"/>
        <v>0.2131578947368421</v>
      </c>
      <c r="K880" s="1">
        <f t="shared" si="41"/>
        <v>0</v>
      </c>
    </row>
    <row r="881" spans="2:11" ht="15" outlineLevel="2">
      <c r="B881" s="35"/>
      <c r="C881" s="27"/>
      <c r="D881" s="28">
        <v>4300</v>
      </c>
      <c r="E881" s="29" t="s">
        <v>12</v>
      </c>
      <c r="F881" s="30">
        <v>1700</v>
      </c>
      <c r="G881" s="30">
        <v>1700</v>
      </c>
      <c r="H881" s="31">
        <v>1133.55</v>
      </c>
      <c r="I881" s="32">
        <f t="shared" si="40"/>
        <v>0.6667941176470588</v>
      </c>
      <c r="K881" s="1">
        <f t="shared" si="41"/>
        <v>0</v>
      </c>
    </row>
    <row r="882" spans="2:11" ht="45" outlineLevel="2">
      <c r="B882" s="35"/>
      <c r="C882" s="27"/>
      <c r="D882" s="28">
        <v>4370</v>
      </c>
      <c r="E882" s="29" t="s">
        <v>84</v>
      </c>
      <c r="F882" s="30">
        <v>200</v>
      </c>
      <c r="G882" s="30">
        <v>200</v>
      </c>
      <c r="H882" s="31">
        <v>0</v>
      </c>
      <c r="I882" s="32">
        <f t="shared" si="40"/>
        <v>0</v>
      </c>
      <c r="K882" s="1">
        <f t="shared" si="41"/>
        <v>0</v>
      </c>
    </row>
    <row r="883" spans="2:11" ht="15" outlineLevel="2">
      <c r="B883" s="35"/>
      <c r="C883" s="27"/>
      <c r="D883" s="28">
        <v>4440</v>
      </c>
      <c r="E883" s="29" t="s">
        <v>74</v>
      </c>
      <c r="F883" s="30">
        <v>60058</v>
      </c>
      <c r="G883" s="30">
        <v>60058</v>
      </c>
      <c r="H883" s="31">
        <v>45540.75</v>
      </c>
      <c r="I883" s="32">
        <f t="shared" si="40"/>
        <v>0.7582794964867295</v>
      </c>
      <c r="K883" s="1">
        <f t="shared" si="41"/>
        <v>0</v>
      </c>
    </row>
    <row r="884" spans="2:11" ht="15" outlineLevel="1">
      <c r="B884" s="35"/>
      <c r="C884" s="21" t="s">
        <v>235</v>
      </c>
      <c r="D884" s="22"/>
      <c r="E884" s="23" t="s">
        <v>236</v>
      </c>
      <c r="F884" s="24">
        <f>SUM(F885:F891)</f>
        <v>37914</v>
      </c>
      <c r="G884" s="24">
        <f>SUM(G885:G891)</f>
        <v>37914</v>
      </c>
      <c r="H884" s="25">
        <f>SUM(H885:H891)</f>
        <v>25688.359999999997</v>
      </c>
      <c r="I884" s="26">
        <f aca="true" t="shared" si="42" ref="I884:I945">IF(G884&lt;&gt;0,H884/G884,"─")</f>
        <v>0.6775428601571978</v>
      </c>
      <c r="K884" s="1">
        <f t="shared" si="41"/>
        <v>0</v>
      </c>
    </row>
    <row r="885" spans="2:11" ht="15" outlineLevel="2">
      <c r="B885" s="35"/>
      <c r="C885" s="27"/>
      <c r="D885" s="28">
        <v>4010</v>
      </c>
      <c r="E885" s="29" t="s">
        <v>65</v>
      </c>
      <c r="F885" s="30">
        <v>25560</v>
      </c>
      <c r="G885" s="30">
        <v>25914</v>
      </c>
      <c r="H885" s="31">
        <v>18397.64</v>
      </c>
      <c r="I885" s="32">
        <f t="shared" si="42"/>
        <v>0.7099498340665277</v>
      </c>
      <c r="K885" s="1">
        <f t="shared" si="41"/>
        <v>0</v>
      </c>
    </row>
    <row r="886" spans="2:11" ht="15" outlineLevel="2">
      <c r="B886" s="35"/>
      <c r="C886" s="27"/>
      <c r="D886" s="28">
        <v>4040</v>
      </c>
      <c r="E886" s="29" t="s">
        <v>67</v>
      </c>
      <c r="F886" s="30">
        <v>2300</v>
      </c>
      <c r="G886" s="30">
        <v>1946</v>
      </c>
      <c r="H886" s="31">
        <v>1945.48</v>
      </c>
      <c r="I886" s="32">
        <f t="shared" si="42"/>
        <v>0.9997327852004111</v>
      </c>
      <c r="K886" s="1">
        <f t="shared" si="41"/>
        <v>0</v>
      </c>
    </row>
    <row r="887" spans="2:11" ht="15" outlineLevel="2">
      <c r="B887" s="35"/>
      <c r="C887" s="27"/>
      <c r="D887" s="28">
        <v>4110</v>
      </c>
      <c r="E887" s="29" t="s">
        <v>68</v>
      </c>
      <c r="F887" s="30">
        <v>4874</v>
      </c>
      <c r="G887" s="30">
        <v>4874</v>
      </c>
      <c r="H887" s="31">
        <v>3119.48</v>
      </c>
      <c r="I887" s="32">
        <f t="shared" si="42"/>
        <v>0.640024620434961</v>
      </c>
      <c r="K887" s="1">
        <f t="shared" si="41"/>
        <v>0</v>
      </c>
    </row>
    <row r="888" spans="2:11" ht="15" outlineLevel="2">
      <c r="B888" s="35"/>
      <c r="C888" s="27"/>
      <c r="D888" s="28">
        <v>4120</v>
      </c>
      <c r="E888" s="29" t="s">
        <v>69</v>
      </c>
      <c r="F888" s="30">
        <v>689</v>
      </c>
      <c r="G888" s="30">
        <v>689</v>
      </c>
      <c r="H888" s="31">
        <v>432.76</v>
      </c>
      <c r="I888" s="32">
        <f t="shared" si="42"/>
        <v>0.6280986937590711</v>
      </c>
      <c r="K888" s="1">
        <f t="shared" si="41"/>
        <v>0</v>
      </c>
    </row>
    <row r="889" spans="2:11" ht="15" outlineLevel="2">
      <c r="B889" s="35"/>
      <c r="C889" s="27"/>
      <c r="D889" s="28">
        <v>4210</v>
      </c>
      <c r="E889" s="29" t="s">
        <v>70</v>
      </c>
      <c r="F889" s="30">
        <v>1500</v>
      </c>
      <c r="G889" s="30">
        <v>1500</v>
      </c>
      <c r="H889" s="31">
        <v>0</v>
      </c>
      <c r="I889" s="32">
        <f t="shared" si="42"/>
        <v>0</v>
      </c>
      <c r="K889" s="1">
        <f t="shared" si="41"/>
        <v>0</v>
      </c>
    </row>
    <row r="890" spans="2:11" ht="15" outlineLevel="2">
      <c r="B890" s="35"/>
      <c r="C890" s="27"/>
      <c r="D890" s="28">
        <v>4240</v>
      </c>
      <c r="E890" s="29" t="s">
        <v>142</v>
      </c>
      <c r="F890" s="30">
        <v>600</v>
      </c>
      <c r="G890" s="30">
        <v>600</v>
      </c>
      <c r="H890" s="31">
        <v>0</v>
      </c>
      <c r="I890" s="32">
        <f t="shared" si="42"/>
        <v>0</v>
      </c>
      <c r="K890" s="1">
        <f t="shared" si="41"/>
        <v>0</v>
      </c>
    </row>
    <row r="891" spans="2:11" ht="15" outlineLevel="2">
      <c r="B891" s="35"/>
      <c r="C891" s="27"/>
      <c r="D891" s="28">
        <v>4440</v>
      </c>
      <c r="E891" s="29" t="s">
        <v>74</v>
      </c>
      <c r="F891" s="30">
        <v>2391</v>
      </c>
      <c r="G891" s="30">
        <v>2391</v>
      </c>
      <c r="H891" s="31">
        <v>1793</v>
      </c>
      <c r="I891" s="32">
        <f t="shared" si="42"/>
        <v>0.7498954412379757</v>
      </c>
      <c r="K891" s="1">
        <f t="shared" si="41"/>
        <v>0</v>
      </c>
    </row>
    <row r="892" spans="2:11" ht="30" outlineLevel="1">
      <c r="B892" s="35"/>
      <c r="C892" s="21" t="s">
        <v>237</v>
      </c>
      <c r="D892" s="22"/>
      <c r="E892" s="23" t="s">
        <v>238</v>
      </c>
      <c r="F892" s="24">
        <f>SUM(F893:F907)</f>
        <v>1131635</v>
      </c>
      <c r="G892" s="24">
        <f>SUM(G893:G907)</f>
        <v>1131635</v>
      </c>
      <c r="H892" s="25">
        <f>SUM(H893:H907)</f>
        <v>636239.04</v>
      </c>
      <c r="I892" s="26">
        <f t="shared" si="42"/>
        <v>0.5622299062860375</v>
      </c>
      <c r="K892" s="1">
        <f t="shared" si="41"/>
        <v>0</v>
      </c>
    </row>
    <row r="893" spans="2:11" ht="15" outlineLevel="2">
      <c r="B893" s="35"/>
      <c r="C893" s="27"/>
      <c r="D893" s="28">
        <v>3020</v>
      </c>
      <c r="E893" s="29" t="s">
        <v>64</v>
      </c>
      <c r="F893" s="30">
        <v>0</v>
      </c>
      <c r="G893" s="30">
        <v>415</v>
      </c>
      <c r="H893" s="31">
        <v>62.25</v>
      </c>
      <c r="I893" s="32">
        <f t="shared" si="42"/>
        <v>0.15</v>
      </c>
      <c r="K893" s="1">
        <f t="shared" si="41"/>
        <v>0</v>
      </c>
    </row>
    <row r="894" spans="2:11" ht="15" outlineLevel="2">
      <c r="B894" s="35"/>
      <c r="C894" s="27"/>
      <c r="D894" s="28">
        <v>4010</v>
      </c>
      <c r="E894" s="29" t="s">
        <v>65</v>
      </c>
      <c r="F894" s="30">
        <v>752560</v>
      </c>
      <c r="G894" s="30">
        <v>753317</v>
      </c>
      <c r="H894" s="31">
        <v>415112.74</v>
      </c>
      <c r="I894" s="32">
        <f t="shared" si="42"/>
        <v>0.5510465580890913</v>
      </c>
      <c r="K894" s="1">
        <f t="shared" si="41"/>
        <v>0</v>
      </c>
    </row>
    <row r="895" spans="2:11" ht="15" outlineLevel="2">
      <c r="B895" s="35"/>
      <c r="C895" s="27"/>
      <c r="D895" s="28">
        <v>4040</v>
      </c>
      <c r="E895" s="29" t="s">
        <v>67</v>
      </c>
      <c r="F895" s="30">
        <v>72511</v>
      </c>
      <c r="G895" s="30">
        <v>71754</v>
      </c>
      <c r="H895" s="31">
        <v>71753.68</v>
      </c>
      <c r="I895" s="32">
        <f t="shared" si="42"/>
        <v>0.9999955403183097</v>
      </c>
      <c r="K895" s="1">
        <f t="shared" si="41"/>
        <v>0</v>
      </c>
    </row>
    <row r="896" spans="2:11" ht="15" outlineLevel="2">
      <c r="B896" s="35"/>
      <c r="C896" s="27"/>
      <c r="D896" s="28">
        <v>4110</v>
      </c>
      <c r="E896" s="29" t="s">
        <v>68</v>
      </c>
      <c r="F896" s="30">
        <v>156497</v>
      </c>
      <c r="G896" s="30">
        <v>156497</v>
      </c>
      <c r="H896" s="31">
        <v>72881.73</v>
      </c>
      <c r="I896" s="32">
        <f t="shared" si="42"/>
        <v>0.46570688256004905</v>
      </c>
      <c r="K896" s="1">
        <f t="shared" si="41"/>
        <v>0</v>
      </c>
    </row>
    <row r="897" spans="2:11" ht="15" outlineLevel="2">
      <c r="B897" s="35"/>
      <c r="C897" s="27"/>
      <c r="D897" s="28">
        <v>4120</v>
      </c>
      <c r="E897" s="29" t="s">
        <v>69</v>
      </c>
      <c r="F897" s="30">
        <v>20002</v>
      </c>
      <c r="G897" s="30">
        <v>20002</v>
      </c>
      <c r="H897" s="31">
        <v>6776.47</v>
      </c>
      <c r="I897" s="32">
        <f t="shared" si="42"/>
        <v>0.3387896210378962</v>
      </c>
      <c r="K897" s="1">
        <f t="shared" si="41"/>
        <v>0</v>
      </c>
    </row>
    <row r="898" spans="2:11" ht="15" outlineLevel="2">
      <c r="B898" s="35"/>
      <c r="C898" s="27"/>
      <c r="D898" s="28">
        <v>4210</v>
      </c>
      <c r="E898" s="29" t="s">
        <v>70</v>
      </c>
      <c r="F898" s="30">
        <v>5000</v>
      </c>
      <c r="G898" s="30">
        <v>5000</v>
      </c>
      <c r="H898" s="31">
        <v>2404.29</v>
      </c>
      <c r="I898" s="32">
        <f t="shared" si="42"/>
        <v>0.480858</v>
      </c>
      <c r="K898" s="1">
        <f t="shared" si="41"/>
        <v>0</v>
      </c>
    </row>
    <row r="899" spans="2:11" ht="15" outlineLevel="2">
      <c r="B899" s="35"/>
      <c r="C899" s="27"/>
      <c r="D899" s="28">
        <v>4240</v>
      </c>
      <c r="E899" s="29" t="s">
        <v>142</v>
      </c>
      <c r="F899" s="30">
        <v>3000</v>
      </c>
      <c r="G899" s="30">
        <v>3000</v>
      </c>
      <c r="H899" s="31">
        <v>693.21</v>
      </c>
      <c r="I899" s="32">
        <f t="shared" si="42"/>
        <v>0.23107000000000003</v>
      </c>
      <c r="K899" s="1">
        <f t="shared" si="41"/>
        <v>0</v>
      </c>
    </row>
    <row r="900" spans="2:9" ht="15" outlineLevel="2">
      <c r="B900" s="35"/>
      <c r="C900" s="27"/>
      <c r="D900" s="28">
        <v>4260</v>
      </c>
      <c r="E900" s="29" t="s">
        <v>33</v>
      </c>
      <c r="F900" s="30">
        <v>58600</v>
      </c>
      <c r="G900" s="30">
        <v>58600</v>
      </c>
      <c r="H900" s="31">
        <v>25211.5</v>
      </c>
      <c r="I900" s="32">
        <f t="shared" si="42"/>
        <v>0.4302303754266212</v>
      </c>
    </row>
    <row r="901" spans="2:11" ht="15" outlineLevel="2">
      <c r="B901" s="35"/>
      <c r="C901" s="27"/>
      <c r="D901" s="28">
        <v>4280</v>
      </c>
      <c r="E901" s="29" t="s">
        <v>71</v>
      </c>
      <c r="F901" s="30">
        <v>650</v>
      </c>
      <c r="G901" s="30">
        <v>650</v>
      </c>
      <c r="H901" s="31">
        <v>398</v>
      </c>
      <c r="I901" s="32">
        <f t="shared" si="42"/>
        <v>0.6123076923076923</v>
      </c>
      <c r="K901" s="1">
        <f aca="true" t="shared" si="43" ref="K901:K914">IF(AND(D901&gt;5999,D901&lt;7000),H901,0)</f>
        <v>0</v>
      </c>
    </row>
    <row r="902" spans="2:11" ht="15" outlineLevel="2">
      <c r="B902" s="35"/>
      <c r="C902" s="27"/>
      <c r="D902" s="28">
        <v>4300</v>
      </c>
      <c r="E902" s="29" t="s">
        <v>12</v>
      </c>
      <c r="F902" s="30">
        <v>8000</v>
      </c>
      <c r="G902" s="30">
        <v>8000</v>
      </c>
      <c r="H902" s="31">
        <v>2490.18</v>
      </c>
      <c r="I902" s="32">
        <f t="shared" si="42"/>
        <v>0.31127249999999995</v>
      </c>
      <c r="K902" s="1">
        <f t="shared" si="43"/>
        <v>0</v>
      </c>
    </row>
    <row r="903" spans="2:11" ht="15" outlineLevel="2">
      <c r="B903" s="35"/>
      <c r="C903" s="27"/>
      <c r="D903" s="28">
        <v>4350</v>
      </c>
      <c r="E903" s="29" t="s">
        <v>92</v>
      </c>
      <c r="F903" s="30">
        <v>617</v>
      </c>
      <c r="G903" s="30">
        <v>617</v>
      </c>
      <c r="H903" s="31">
        <v>296.05</v>
      </c>
      <c r="I903" s="32">
        <f t="shared" si="42"/>
        <v>0.47982171799027556</v>
      </c>
      <c r="K903" s="1">
        <f t="shared" si="43"/>
        <v>0</v>
      </c>
    </row>
    <row r="904" spans="2:11" ht="45" outlineLevel="2">
      <c r="B904" s="35"/>
      <c r="C904" s="27"/>
      <c r="D904" s="28">
        <v>4370</v>
      </c>
      <c r="E904" s="29" t="s">
        <v>84</v>
      </c>
      <c r="F904" s="30">
        <v>3698</v>
      </c>
      <c r="G904" s="30">
        <v>3283</v>
      </c>
      <c r="H904" s="31">
        <v>562.94</v>
      </c>
      <c r="I904" s="32">
        <f t="shared" si="42"/>
        <v>0.1714712153518124</v>
      </c>
      <c r="K904" s="1">
        <f t="shared" si="43"/>
        <v>0</v>
      </c>
    </row>
    <row r="905" spans="2:11" ht="15" outlineLevel="2">
      <c r="B905" s="35"/>
      <c r="C905" s="27"/>
      <c r="D905" s="28">
        <v>4410</v>
      </c>
      <c r="E905" s="29" t="s">
        <v>73</v>
      </c>
      <c r="F905" s="30">
        <v>1000</v>
      </c>
      <c r="G905" s="30">
        <v>1000</v>
      </c>
      <c r="H905" s="31">
        <v>396</v>
      </c>
      <c r="I905" s="32">
        <f t="shared" si="42"/>
        <v>0.396</v>
      </c>
      <c r="K905" s="1">
        <f t="shared" si="43"/>
        <v>0</v>
      </c>
    </row>
    <row r="906" spans="2:11" ht="15" outlineLevel="2">
      <c r="B906" s="35"/>
      <c r="C906" s="27"/>
      <c r="D906" s="28">
        <v>4440</v>
      </c>
      <c r="E906" s="29" t="s">
        <v>74</v>
      </c>
      <c r="F906" s="30">
        <v>49000</v>
      </c>
      <c r="G906" s="30">
        <v>49000</v>
      </c>
      <c r="H906" s="31">
        <v>37050</v>
      </c>
      <c r="I906" s="32">
        <f t="shared" si="42"/>
        <v>0.7561224489795918</v>
      </c>
      <c r="K906" s="1">
        <f t="shared" si="43"/>
        <v>0</v>
      </c>
    </row>
    <row r="907" spans="2:11" ht="30" outlineLevel="2">
      <c r="B907" s="35"/>
      <c r="C907" s="27"/>
      <c r="D907" s="28">
        <v>4700</v>
      </c>
      <c r="E907" s="29" t="s">
        <v>75</v>
      </c>
      <c r="F907" s="30">
        <v>500</v>
      </c>
      <c r="G907" s="30">
        <v>500</v>
      </c>
      <c r="H907" s="31">
        <v>150</v>
      </c>
      <c r="I907" s="32">
        <f t="shared" si="42"/>
        <v>0.3</v>
      </c>
      <c r="K907" s="1">
        <f t="shared" si="43"/>
        <v>0</v>
      </c>
    </row>
    <row r="908" spans="2:11" ht="15" outlineLevel="1">
      <c r="B908" s="35"/>
      <c r="C908" s="21" t="s">
        <v>239</v>
      </c>
      <c r="D908" s="22"/>
      <c r="E908" s="23" t="s">
        <v>240</v>
      </c>
      <c r="F908" s="24">
        <f>SUM(F909:F930)</f>
        <v>6313075</v>
      </c>
      <c r="G908" s="24">
        <f>SUM(G909:G931)</f>
        <v>6331180</v>
      </c>
      <c r="H908" s="25">
        <f>SUM(H909:H931)</f>
        <v>3561615.2</v>
      </c>
      <c r="I908" s="26">
        <f t="shared" si="42"/>
        <v>0.5625515622680133</v>
      </c>
      <c r="K908" s="1">
        <f t="shared" si="43"/>
        <v>0</v>
      </c>
    </row>
    <row r="909" spans="2:11" ht="30" outlineLevel="2">
      <c r="B909" s="35"/>
      <c r="C909" s="27"/>
      <c r="D909" s="28">
        <v>2540</v>
      </c>
      <c r="E909" s="29" t="s">
        <v>149</v>
      </c>
      <c r="F909" s="30">
        <v>531090</v>
      </c>
      <c r="G909" s="30">
        <v>531090</v>
      </c>
      <c r="H909" s="31">
        <v>284513</v>
      </c>
      <c r="I909" s="32">
        <f t="shared" si="42"/>
        <v>0.5357152271743019</v>
      </c>
      <c r="K909" s="1">
        <f t="shared" si="43"/>
        <v>0</v>
      </c>
    </row>
    <row r="910" spans="2:11" ht="15" outlineLevel="2">
      <c r="B910" s="35"/>
      <c r="C910" s="27"/>
      <c r="D910" s="28">
        <v>3020</v>
      </c>
      <c r="E910" s="29" t="s">
        <v>64</v>
      </c>
      <c r="F910" s="30">
        <v>3600</v>
      </c>
      <c r="G910" s="30">
        <v>3600</v>
      </c>
      <c r="H910" s="31">
        <v>1988.99</v>
      </c>
      <c r="I910" s="32">
        <f t="shared" si="42"/>
        <v>0.5524972222222222</v>
      </c>
      <c r="K910" s="1">
        <f t="shared" si="43"/>
        <v>0</v>
      </c>
    </row>
    <row r="911" spans="2:11" ht="15" outlineLevel="2">
      <c r="B911" s="35"/>
      <c r="C911" s="27"/>
      <c r="D911" s="28">
        <v>4010</v>
      </c>
      <c r="E911" s="29" t="s">
        <v>65</v>
      </c>
      <c r="F911" s="30">
        <v>2959029</v>
      </c>
      <c r="G911" s="30">
        <v>2959029</v>
      </c>
      <c r="H911" s="31">
        <v>1537772.12</v>
      </c>
      <c r="I911" s="32">
        <f t="shared" si="42"/>
        <v>0.5196880868690371</v>
      </c>
      <c r="K911" s="1">
        <f t="shared" si="43"/>
        <v>0</v>
      </c>
    </row>
    <row r="912" spans="2:11" ht="15" outlineLevel="2">
      <c r="B912" s="35"/>
      <c r="C912" s="27"/>
      <c r="D912" s="28">
        <v>4040</v>
      </c>
      <c r="E912" s="29" t="s">
        <v>67</v>
      </c>
      <c r="F912" s="30">
        <v>238318</v>
      </c>
      <c r="G912" s="30">
        <v>239942</v>
      </c>
      <c r="H912" s="31">
        <v>236508.64</v>
      </c>
      <c r="I912" s="32">
        <f t="shared" si="42"/>
        <v>0.985690875294863</v>
      </c>
      <c r="K912" s="1">
        <f t="shared" si="43"/>
        <v>0</v>
      </c>
    </row>
    <row r="913" spans="2:11" ht="15" outlineLevel="2">
      <c r="B913" s="35"/>
      <c r="C913" s="27"/>
      <c r="D913" s="28">
        <v>4110</v>
      </c>
      <c r="E913" s="29" t="s">
        <v>68</v>
      </c>
      <c r="F913" s="30">
        <v>548304</v>
      </c>
      <c r="G913" s="30">
        <v>548585</v>
      </c>
      <c r="H913" s="31">
        <v>293976.06</v>
      </c>
      <c r="I913" s="32">
        <f t="shared" si="42"/>
        <v>0.5358806019121922</v>
      </c>
      <c r="K913" s="1">
        <f t="shared" si="43"/>
        <v>0</v>
      </c>
    </row>
    <row r="914" spans="2:11" ht="15" outlineLevel="2">
      <c r="B914" s="35"/>
      <c r="C914" s="27"/>
      <c r="D914" s="28">
        <v>4120</v>
      </c>
      <c r="E914" s="29" t="s">
        <v>69</v>
      </c>
      <c r="F914" s="30">
        <v>68317</v>
      </c>
      <c r="G914" s="30">
        <v>68317</v>
      </c>
      <c r="H914" s="31">
        <v>34244.47</v>
      </c>
      <c r="I914" s="32">
        <f t="shared" si="42"/>
        <v>0.5012583983488736</v>
      </c>
      <c r="K914" s="1">
        <f t="shared" si="43"/>
        <v>0</v>
      </c>
    </row>
    <row r="915" spans="2:9" ht="30" outlineLevel="2">
      <c r="B915" s="35"/>
      <c r="C915" s="27"/>
      <c r="D915" s="28">
        <v>4140</v>
      </c>
      <c r="E915" s="29" t="s">
        <v>241</v>
      </c>
      <c r="F915" s="30">
        <v>2000</v>
      </c>
      <c r="G915" s="30">
        <v>2000</v>
      </c>
      <c r="H915" s="31">
        <v>0</v>
      </c>
      <c r="I915" s="32">
        <f t="shared" si="42"/>
        <v>0</v>
      </c>
    </row>
    <row r="916" spans="2:11" ht="15" outlineLevel="2">
      <c r="B916" s="35"/>
      <c r="C916" s="27"/>
      <c r="D916" s="28">
        <v>4170</v>
      </c>
      <c r="E916" s="29" t="s">
        <v>32</v>
      </c>
      <c r="F916" s="30">
        <v>9450</v>
      </c>
      <c r="G916" s="30">
        <v>9450</v>
      </c>
      <c r="H916" s="31">
        <v>5520.84</v>
      </c>
      <c r="I916" s="32">
        <f t="shared" si="42"/>
        <v>0.5842158730158731</v>
      </c>
      <c r="K916" s="1">
        <f aca="true" t="shared" si="44" ref="K916:K930">IF(AND(D916&gt;5999,D916&lt;7000),H916,0)</f>
        <v>0</v>
      </c>
    </row>
    <row r="917" spans="2:11" ht="15" outlineLevel="2">
      <c r="B917" s="35"/>
      <c r="C917" s="27"/>
      <c r="D917" s="28">
        <v>4210</v>
      </c>
      <c r="E917" s="29" t="s">
        <v>70</v>
      </c>
      <c r="F917" s="30">
        <v>85884</v>
      </c>
      <c r="G917" s="30">
        <v>95884</v>
      </c>
      <c r="H917" s="31">
        <v>69510.06</v>
      </c>
      <c r="I917" s="32">
        <f t="shared" si="42"/>
        <v>0.7249390930707938</v>
      </c>
      <c r="K917" s="1">
        <f t="shared" si="44"/>
        <v>0</v>
      </c>
    </row>
    <row r="918" spans="2:11" ht="15" outlineLevel="2">
      <c r="B918" s="35"/>
      <c r="C918" s="27"/>
      <c r="D918" s="28">
        <v>4220</v>
      </c>
      <c r="E918" s="29" t="s">
        <v>121</v>
      </c>
      <c r="F918" s="30">
        <v>1064106</v>
      </c>
      <c r="G918" s="30">
        <v>1064106</v>
      </c>
      <c r="H918" s="31">
        <v>569625.91</v>
      </c>
      <c r="I918" s="32">
        <f t="shared" si="42"/>
        <v>0.5353093676757766</v>
      </c>
      <c r="K918" s="1">
        <f t="shared" si="44"/>
        <v>0</v>
      </c>
    </row>
    <row r="919" spans="2:11" ht="15" outlineLevel="2">
      <c r="B919" s="35"/>
      <c r="C919" s="27"/>
      <c r="D919" s="28">
        <v>4240</v>
      </c>
      <c r="E919" s="29" t="s">
        <v>142</v>
      </c>
      <c r="F919" s="30">
        <v>3626</v>
      </c>
      <c r="G919" s="30">
        <v>3626</v>
      </c>
      <c r="H919" s="31">
        <v>704.53</v>
      </c>
      <c r="I919" s="32">
        <f t="shared" si="42"/>
        <v>0.19429950358521786</v>
      </c>
      <c r="K919" s="1">
        <f t="shared" si="44"/>
        <v>0</v>
      </c>
    </row>
    <row r="920" spans="2:11" ht="15" outlineLevel="2">
      <c r="B920" s="35"/>
      <c r="C920" s="27"/>
      <c r="D920" s="28">
        <v>4260</v>
      </c>
      <c r="E920" s="29" t="s">
        <v>33</v>
      </c>
      <c r="F920" s="30">
        <v>372450</v>
      </c>
      <c r="G920" s="30">
        <v>372450</v>
      </c>
      <c r="H920" s="31">
        <v>209593.52</v>
      </c>
      <c r="I920" s="32">
        <f t="shared" si="42"/>
        <v>0.5627427037186199</v>
      </c>
      <c r="K920" s="1">
        <f t="shared" si="44"/>
        <v>0</v>
      </c>
    </row>
    <row r="921" spans="2:11" ht="15" outlineLevel="2">
      <c r="B921" s="35"/>
      <c r="C921" s="27"/>
      <c r="D921" s="28">
        <v>4270</v>
      </c>
      <c r="E921" s="29" t="s">
        <v>34</v>
      </c>
      <c r="F921" s="30">
        <v>5080</v>
      </c>
      <c r="G921" s="30">
        <v>5080</v>
      </c>
      <c r="H921" s="31">
        <v>2453.45</v>
      </c>
      <c r="I921" s="32">
        <f t="shared" si="42"/>
        <v>0.4829625984251968</v>
      </c>
      <c r="K921" s="1">
        <f t="shared" si="44"/>
        <v>0</v>
      </c>
    </row>
    <row r="922" spans="2:11" ht="15" outlineLevel="2">
      <c r="B922" s="35"/>
      <c r="C922" s="27"/>
      <c r="D922" s="28">
        <v>4280</v>
      </c>
      <c r="E922" s="29" t="s">
        <v>71</v>
      </c>
      <c r="F922" s="30">
        <v>3500</v>
      </c>
      <c r="G922" s="30">
        <v>3500</v>
      </c>
      <c r="H922" s="31">
        <v>1298</v>
      </c>
      <c r="I922" s="32">
        <f t="shared" si="42"/>
        <v>0.37085714285714283</v>
      </c>
      <c r="K922" s="1">
        <f t="shared" si="44"/>
        <v>0</v>
      </c>
    </row>
    <row r="923" spans="2:11" ht="15" outlineLevel="2">
      <c r="B923" s="35"/>
      <c r="C923" s="27"/>
      <c r="D923" s="28">
        <v>4300</v>
      </c>
      <c r="E923" s="29" t="s">
        <v>12</v>
      </c>
      <c r="F923" s="30">
        <v>136098</v>
      </c>
      <c r="G923" s="30">
        <v>136098</v>
      </c>
      <c r="H923" s="31">
        <v>76961.56</v>
      </c>
      <c r="I923" s="32">
        <f t="shared" si="42"/>
        <v>0.5654863407250658</v>
      </c>
      <c r="K923" s="1">
        <f t="shared" si="44"/>
        <v>0</v>
      </c>
    </row>
    <row r="924" spans="2:11" ht="15" outlineLevel="2">
      <c r="B924" s="35"/>
      <c r="C924" s="27"/>
      <c r="D924" s="28">
        <v>4350</v>
      </c>
      <c r="E924" s="29" t="s">
        <v>92</v>
      </c>
      <c r="F924" s="30">
        <v>1885</v>
      </c>
      <c r="G924" s="30">
        <v>1885</v>
      </c>
      <c r="H924" s="31">
        <v>731.82</v>
      </c>
      <c r="I924" s="32">
        <f t="shared" si="42"/>
        <v>0.38823342175066317</v>
      </c>
      <c r="K924" s="1">
        <f t="shared" si="44"/>
        <v>0</v>
      </c>
    </row>
    <row r="925" spans="2:11" ht="45" outlineLevel="2">
      <c r="B925" s="35"/>
      <c r="C925" s="27"/>
      <c r="D925" s="28">
        <v>4370</v>
      </c>
      <c r="E925" s="29" t="s">
        <v>84</v>
      </c>
      <c r="F925" s="30">
        <v>10500</v>
      </c>
      <c r="G925" s="30">
        <v>10500</v>
      </c>
      <c r="H925" s="31">
        <v>3955.81</v>
      </c>
      <c r="I925" s="32">
        <f t="shared" si="42"/>
        <v>0.37674380952380954</v>
      </c>
      <c r="K925" s="1">
        <f t="shared" si="44"/>
        <v>0</v>
      </c>
    </row>
    <row r="926" spans="2:11" ht="30" outlineLevel="2">
      <c r="B926" s="35"/>
      <c r="C926" s="27"/>
      <c r="D926" s="28">
        <v>4390</v>
      </c>
      <c r="E926" s="29" t="s">
        <v>35</v>
      </c>
      <c r="F926" s="30">
        <v>132</v>
      </c>
      <c r="G926" s="30">
        <v>132</v>
      </c>
      <c r="H926" s="31">
        <v>36.9</v>
      </c>
      <c r="I926" s="32">
        <f t="shared" si="42"/>
        <v>0.27954545454545454</v>
      </c>
      <c r="K926" s="1">
        <f t="shared" si="44"/>
        <v>0</v>
      </c>
    </row>
    <row r="927" spans="2:11" ht="15" outlineLevel="2">
      <c r="B927" s="35"/>
      <c r="C927" s="27"/>
      <c r="D927" s="28">
        <v>4410</v>
      </c>
      <c r="E927" s="29" t="s">
        <v>73</v>
      </c>
      <c r="F927" s="30">
        <v>500</v>
      </c>
      <c r="G927" s="30">
        <v>500</v>
      </c>
      <c r="H927" s="31">
        <v>291.85</v>
      </c>
      <c r="I927" s="32">
        <f t="shared" si="42"/>
        <v>0.5837</v>
      </c>
      <c r="K927" s="1">
        <f t="shared" si="44"/>
        <v>0</v>
      </c>
    </row>
    <row r="928" spans="2:11" ht="15" outlineLevel="2">
      <c r="B928" s="35"/>
      <c r="C928" s="27"/>
      <c r="D928" s="28">
        <v>4440</v>
      </c>
      <c r="E928" s="29" t="s">
        <v>74</v>
      </c>
      <c r="F928" s="30">
        <v>165096</v>
      </c>
      <c r="G928" s="30">
        <v>165096</v>
      </c>
      <c r="H928" s="31">
        <v>124517</v>
      </c>
      <c r="I928" s="32">
        <f t="shared" si="42"/>
        <v>0.7542096719484421</v>
      </c>
      <c r="K928" s="1">
        <f t="shared" si="44"/>
        <v>0</v>
      </c>
    </row>
    <row r="929" spans="2:11" ht="30" outlineLevel="2">
      <c r="B929" s="35"/>
      <c r="C929" s="27"/>
      <c r="D929" s="28">
        <v>4700</v>
      </c>
      <c r="E929" s="29" t="s">
        <v>75</v>
      </c>
      <c r="F929" s="30">
        <v>4110</v>
      </c>
      <c r="G929" s="30">
        <v>4110</v>
      </c>
      <c r="H929" s="31">
        <v>1820</v>
      </c>
      <c r="I929" s="32">
        <f t="shared" si="42"/>
        <v>0.44282238442822386</v>
      </c>
      <c r="K929" s="1">
        <f t="shared" si="44"/>
        <v>0</v>
      </c>
    </row>
    <row r="930" spans="2:11" ht="15" outlineLevel="2">
      <c r="B930" s="35"/>
      <c r="C930" s="27"/>
      <c r="D930" s="28">
        <v>6050</v>
      </c>
      <c r="E930" s="29" t="s">
        <v>25</v>
      </c>
      <c r="F930" s="30">
        <v>100000</v>
      </c>
      <c r="G930" s="30">
        <v>100000</v>
      </c>
      <c r="H930" s="31">
        <v>99390.67</v>
      </c>
      <c r="I930" s="32">
        <f t="shared" si="42"/>
        <v>0.9939067</v>
      </c>
      <c r="K930" s="1">
        <f t="shared" si="44"/>
        <v>99390.67</v>
      </c>
    </row>
    <row r="931" spans="2:9" ht="30" outlineLevel="2">
      <c r="B931" s="35"/>
      <c r="C931" s="27"/>
      <c r="D931" s="28">
        <v>6060</v>
      </c>
      <c r="E931" s="29" t="s">
        <v>38</v>
      </c>
      <c r="F931" s="30"/>
      <c r="G931" s="30">
        <v>6200</v>
      </c>
      <c r="H931" s="31">
        <v>6200</v>
      </c>
      <c r="I931" s="32">
        <f t="shared" si="42"/>
        <v>1</v>
      </c>
    </row>
    <row r="932" spans="2:11" ht="15" outlineLevel="1">
      <c r="B932" s="35"/>
      <c r="C932" s="21" t="s">
        <v>242</v>
      </c>
      <c r="D932" s="22"/>
      <c r="E932" s="23" t="s">
        <v>243</v>
      </c>
      <c r="F932" s="24">
        <f>SUM(F933:F934)</f>
        <v>242592</v>
      </c>
      <c r="G932" s="24">
        <f>SUM(G933:G934)</f>
        <v>895228</v>
      </c>
      <c r="H932" s="25">
        <f>SUM(H933:H934)</f>
        <v>753140</v>
      </c>
      <c r="I932" s="26">
        <f t="shared" si="42"/>
        <v>0.8412828910623886</v>
      </c>
      <c r="K932" s="1">
        <f aca="true" t="shared" si="45" ref="K932:K961">IF(AND(D932&gt;5999,D932&lt;7000),H932,0)</f>
        <v>0</v>
      </c>
    </row>
    <row r="933" spans="2:11" ht="15" outlineLevel="2">
      <c r="B933" s="35"/>
      <c r="C933" s="27"/>
      <c r="D933" s="28">
        <v>3240</v>
      </c>
      <c r="E933" s="29" t="s">
        <v>244</v>
      </c>
      <c r="F933" s="30">
        <v>242592</v>
      </c>
      <c r="G933" s="30">
        <v>891028</v>
      </c>
      <c r="H933" s="31">
        <v>751940</v>
      </c>
      <c r="I933" s="32">
        <f t="shared" si="42"/>
        <v>0.8439016506776442</v>
      </c>
      <c r="K933" s="1">
        <f t="shared" si="45"/>
        <v>0</v>
      </c>
    </row>
    <row r="934" spans="2:11" ht="15" outlineLevel="2">
      <c r="B934" s="35"/>
      <c r="C934" s="27"/>
      <c r="D934" s="28">
        <v>3260</v>
      </c>
      <c r="E934" s="29" t="s">
        <v>245</v>
      </c>
      <c r="F934" s="30">
        <v>0</v>
      </c>
      <c r="G934" s="30">
        <v>4200</v>
      </c>
      <c r="H934" s="31">
        <v>1200</v>
      </c>
      <c r="I934" s="32">
        <f t="shared" si="42"/>
        <v>0.2857142857142857</v>
      </c>
      <c r="K934" s="1">
        <f t="shared" si="45"/>
        <v>0</v>
      </c>
    </row>
    <row r="935" spans="2:11" ht="15" outlineLevel="1">
      <c r="B935" s="35"/>
      <c r="C935" s="21" t="s">
        <v>246</v>
      </c>
      <c r="D935" s="22"/>
      <c r="E935" s="23" t="s">
        <v>247</v>
      </c>
      <c r="F935" s="24">
        <f>SUM(F936:F949)</f>
        <v>812890</v>
      </c>
      <c r="G935" s="24">
        <f>SUM(G936:G949)</f>
        <v>812818</v>
      </c>
      <c r="H935" s="25">
        <f>SUM(H936:H949)</f>
        <v>204727.42999999996</v>
      </c>
      <c r="I935" s="26">
        <f t="shared" si="42"/>
        <v>0.25187364206993446</v>
      </c>
      <c r="K935" s="1">
        <f t="shared" si="45"/>
        <v>0</v>
      </c>
    </row>
    <row r="936" spans="2:11" ht="30" outlineLevel="2">
      <c r="B936" s="35"/>
      <c r="C936" s="27"/>
      <c r="D936" s="28">
        <v>2540</v>
      </c>
      <c r="E936" s="29" t="s">
        <v>149</v>
      </c>
      <c r="F936" s="30">
        <v>528528</v>
      </c>
      <c r="G936" s="30">
        <v>528528</v>
      </c>
      <c r="H936" s="31">
        <v>40149</v>
      </c>
      <c r="I936" s="32">
        <f t="shared" si="42"/>
        <v>0.07596380891835437</v>
      </c>
      <c r="K936" s="1">
        <f t="shared" si="45"/>
        <v>0</v>
      </c>
    </row>
    <row r="937" spans="2:11" ht="15" outlineLevel="2">
      <c r="B937" s="35"/>
      <c r="C937" s="27"/>
      <c r="D937" s="28">
        <v>3020</v>
      </c>
      <c r="E937" s="29" t="s">
        <v>64</v>
      </c>
      <c r="F937" s="30">
        <v>150</v>
      </c>
      <c r="G937" s="30">
        <v>150</v>
      </c>
      <c r="H937" s="31">
        <v>0</v>
      </c>
      <c r="I937" s="32">
        <f t="shared" si="42"/>
        <v>0</v>
      </c>
      <c r="K937" s="1">
        <f t="shared" si="45"/>
        <v>0</v>
      </c>
    </row>
    <row r="938" spans="2:11" ht="15" outlineLevel="2">
      <c r="B938" s="35"/>
      <c r="C938" s="27"/>
      <c r="D938" s="28">
        <v>4010</v>
      </c>
      <c r="E938" s="29" t="s">
        <v>65</v>
      </c>
      <c r="F938" s="30">
        <v>184182</v>
      </c>
      <c r="G938" s="30">
        <v>184182</v>
      </c>
      <c r="H938" s="31">
        <v>103888.62</v>
      </c>
      <c r="I938" s="32">
        <f t="shared" si="42"/>
        <v>0.5640541420985764</v>
      </c>
      <c r="K938" s="1">
        <f t="shared" si="45"/>
        <v>0</v>
      </c>
    </row>
    <row r="939" spans="2:11" ht="15" outlineLevel="2">
      <c r="B939" s="35"/>
      <c r="C939" s="27"/>
      <c r="D939" s="28">
        <v>4040</v>
      </c>
      <c r="E939" s="29" t="s">
        <v>67</v>
      </c>
      <c r="F939" s="30">
        <v>16700</v>
      </c>
      <c r="G939" s="30">
        <v>16628</v>
      </c>
      <c r="H939" s="31">
        <v>16627.37</v>
      </c>
      <c r="I939" s="32">
        <f t="shared" si="42"/>
        <v>0.9999621121000721</v>
      </c>
      <c r="K939" s="1">
        <f t="shared" si="45"/>
        <v>0</v>
      </c>
    </row>
    <row r="940" spans="2:11" ht="15" outlineLevel="2">
      <c r="B940" s="35"/>
      <c r="C940" s="27"/>
      <c r="D940" s="28">
        <v>4110</v>
      </c>
      <c r="E940" s="29" t="s">
        <v>68</v>
      </c>
      <c r="F940" s="30">
        <v>34351</v>
      </c>
      <c r="G940" s="30">
        <v>34351</v>
      </c>
      <c r="H940" s="31">
        <v>20744.11</v>
      </c>
      <c r="I940" s="32">
        <f t="shared" si="42"/>
        <v>0.6038866408547059</v>
      </c>
      <c r="K940" s="1">
        <f t="shared" si="45"/>
        <v>0</v>
      </c>
    </row>
    <row r="941" spans="2:11" ht="15" outlineLevel="2">
      <c r="B941" s="35"/>
      <c r="C941" s="27"/>
      <c r="D941" s="28">
        <v>4120</v>
      </c>
      <c r="E941" s="29" t="s">
        <v>69</v>
      </c>
      <c r="F941" s="30">
        <v>4922</v>
      </c>
      <c r="G941" s="30">
        <v>4922</v>
      </c>
      <c r="H941" s="31">
        <v>1891.84</v>
      </c>
      <c r="I941" s="32">
        <f t="shared" si="42"/>
        <v>0.38436407964242175</v>
      </c>
      <c r="K941" s="1">
        <f t="shared" si="45"/>
        <v>0</v>
      </c>
    </row>
    <row r="942" spans="2:11" ht="15" outlineLevel="2">
      <c r="B942" s="35"/>
      <c r="C942" s="27"/>
      <c r="D942" s="28">
        <v>4210</v>
      </c>
      <c r="E942" s="29" t="s">
        <v>70</v>
      </c>
      <c r="F942" s="30">
        <v>2800</v>
      </c>
      <c r="G942" s="30">
        <v>2800</v>
      </c>
      <c r="H942" s="31">
        <v>264.5</v>
      </c>
      <c r="I942" s="32">
        <f t="shared" si="42"/>
        <v>0.09446428571428571</v>
      </c>
      <c r="K942" s="1">
        <f t="shared" si="45"/>
        <v>0</v>
      </c>
    </row>
    <row r="943" spans="2:11" ht="15" outlineLevel="2">
      <c r="B943" s="35"/>
      <c r="C943" s="27"/>
      <c r="D943" s="28">
        <v>4240</v>
      </c>
      <c r="E943" s="29" t="s">
        <v>142</v>
      </c>
      <c r="F943" s="30">
        <v>300</v>
      </c>
      <c r="G943" s="30">
        <v>300</v>
      </c>
      <c r="H943" s="31">
        <v>0</v>
      </c>
      <c r="I943" s="32">
        <f t="shared" si="42"/>
        <v>0</v>
      </c>
      <c r="K943" s="1">
        <f t="shared" si="45"/>
        <v>0</v>
      </c>
    </row>
    <row r="944" spans="2:11" ht="15" outlineLevel="2">
      <c r="B944" s="35"/>
      <c r="C944" s="27"/>
      <c r="D944" s="28">
        <v>4260</v>
      </c>
      <c r="E944" s="29" t="s">
        <v>33</v>
      </c>
      <c r="F944" s="30">
        <v>24000</v>
      </c>
      <c r="G944" s="30">
        <v>24000</v>
      </c>
      <c r="H944" s="31">
        <v>11065.73</v>
      </c>
      <c r="I944" s="32">
        <f t="shared" si="42"/>
        <v>0.4610720833333333</v>
      </c>
      <c r="K944" s="1">
        <f t="shared" si="45"/>
        <v>0</v>
      </c>
    </row>
    <row r="945" spans="2:11" ht="15" outlineLevel="2">
      <c r="B945" s="35"/>
      <c r="C945" s="27"/>
      <c r="D945" s="28">
        <v>4270</v>
      </c>
      <c r="E945" s="29" t="s">
        <v>34</v>
      </c>
      <c r="F945" s="30">
        <v>1000</v>
      </c>
      <c r="G945" s="30">
        <v>1000</v>
      </c>
      <c r="H945" s="31">
        <v>0</v>
      </c>
      <c r="I945" s="32">
        <f t="shared" si="42"/>
        <v>0</v>
      </c>
      <c r="K945" s="1">
        <f t="shared" si="45"/>
        <v>0</v>
      </c>
    </row>
    <row r="946" spans="2:11" ht="15" outlineLevel="2">
      <c r="B946" s="35"/>
      <c r="C946" s="27"/>
      <c r="D946" s="28">
        <v>4280</v>
      </c>
      <c r="E946" s="29" t="s">
        <v>71</v>
      </c>
      <c r="F946" s="30">
        <v>200</v>
      </c>
      <c r="G946" s="30">
        <v>200</v>
      </c>
      <c r="H946" s="31">
        <v>82</v>
      </c>
      <c r="I946" s="32">
        <f aca="true" t="shared" si="46" ref="I946:I1003">IF(G946&lt;&gt;0,H946/G946,"─")</f>
        <v>0.41</v>
      </c>
      <c r="K946" s="1">
        <f t="shared" si="45"/>
        <v>0</v>
      </c>
    </row>
    <row r="947" spans="2:11" ht="15" outlineLevel="2">
      <c r="B947" s="35"/>
      <c r="C947" s="27"/>
      <c r="D947" s="28">
        <v>4300</v>
      </c>
      <c r="E947" s="29" t="s">
        <v>12</v>
      </c>
      <c r="F947" s="30">
        <v>4500</v>
      </c>
      <c r="G947" s="30">
        <v>4500</v>
      </c>
      <c r="H947" s="31">
        <v>1777.68</v>
      </c>
      <c r="I947" s="32">
        <f t="shared" si="46"/>
        <v>0.39504</v>
      </c>
      <c r="K947" s="1">
        <f t="shared" si="45"/>
        <v>0</v>
      </c>
    </row>
    <row r="948" spans="2:11" ht="45" outlineLevel="2">
      <c r="B948" s="35"/>
      <c r="C948" s="27"/>
      <c r="D948" s="28">
        <v>4370</v>
      </c>
      <c r="E948" s="29" t="s">
        <v>84</v>
      </c>
      <c r="F948" s="30">
        <v>700</v>
      </c>
      <c r="G948" s="30">
        <v>700</v>
      </c>
      <c r="H948" s="31">
        <v>316.58</v>
      </c>
      <c r="I948" s="32">
        <f t="shared" si="46"/>
        <v>0.45225714285714286</v>
      </c>
      <c r="K948" s="1">
        <f t="shared" si="45"/>
        <v>0</v>
      </c>
    </row>
    <row r="949" spans="2:11" ht="15" outlineLevel="2">
      <c r="B949" s="35"/>
      <c r="C949" s="27"/>
      <c r="D949" s="28">
        <v>4440</v>
      </c>
      <c r="E949" s="29" t="s">
        <v>74</v>
      </c>
      <c r="F949" s="30">
        <v>10557</v>
      </c>
      <c r="G949" s="30">
        <v>10557</v>
      </c>
      <c r="H949" s="31">
        <v>7920</v>
      </c>
      <c r="I949" s="32">
        <f t="shared" si="46"/>
        <v>0.7502131287297528</v>
      </c>
      <c r="K949" s="1">
        <f t="shared" si="45"/>
        <v>0</v>
      </c>
    </row>
    <row r="950" spans="2:11" ht="15" outlineLevel="1">
      <c r="B950" s="35"/>
      <c r="C950" s="21" t="s">
        <v>248</v>
      </c>
      <c r="D950" s="22"/>
      <c r="E950" s="23" t="s">
        <v>169</v>
      </c>
      <c r="F950" s="24">
        <f>SUM(F951:F952)</f>
        <v>25989</v>
      </c>
      <c r="G950" s="24">
        <f>SUM(G951:G952)</f>
        <v>19789</v>
      </c>
      <c r="H950" s="25">
        <f>SUM(H951:H952)</f>
        <v>2085</v>
      </c>
      <c r="I950" s="26">
        <f t="shared" si="46"/>
        <v>0.10536156450553338</v>
      </c>
      <c r="K950" s="1">
        <f t="shared" si="45"/>
        <v>0</v>
      </c>
    </row>
    <row r="951" spans="2:11" ht="15" outlineLevel="2">
      <c r="B951" s="35"/>
      <c r="C951" s="27"/>
      <c r="D951" s="28">
        <v>4300</v>
      </c>
      <c r="E951" s="29" t="s">
        <v>12</v>
      </c>
      <c r="F951" s="30">
        <v>25989</v>
      </c>
      <c r="G951" s="30">
        <v>18489</v>
      </c>
      <c r="H951" s="31">
        <v>1705</v>
      </c>
      <c r="I951" s="32">
        <f t="shared" si="46"/>
        <v>0.09221699388825788</v>
      </c>
      <c r="K951" s="1">
        <f t="shared" si="45"/>
        <v>0</v>
      </c>
    </row>
    <row r="952" spans="2:11" ht="30" outlineLevel="2">
      <c r="B952" s="35"/>
      <c r="C952" s="27"/>
      <c r="D952" s="28">
        <v>4700</v>
      </c>
      <c r="E952" s="29" t="s">
        <v>75</v>
      </c>
      <c r="F952" s="30">
        <v>0</v>
      </c>
      <c r="G952" s="30">
        <v>1300</v>
      </c>
      <c r="H952" s="31">
        <v>380</v>
      </c>
      <c r="I952" s="32">
        <f t="shared" si="46"/>
        <v>0.2923076923076923</v>
      </c>
      <c r="K952" s="1">
        <f t="shared" si="45"/>
        <v>0</v>
      </c>
    </row>
    <row r="953" spans="2:11" ht="15" outlineLevel="1">
      <c r="B953" s="35"/>
      <c r="C953" s="21" t="s">
        <v>249</v>
      </c>
      <c r="D953" s="22"/>
      <c r="E953" s="23" t="s">
        <v>17</v>
      </c>
      <c r="F953" s="24">
        <f>SUM(F954:F955)</f>
        <v>55346</v>
      </c>
      <c r="G953" s="24">
        <f>SUM(G954:G955)</f>
        <v>55346</v>
      </c>
      <c r="H953" s="25">
        <f>SUM(H954:H955)</f>
        <v>37611</v>
      </c>
      <c r="I953" s="26">
        <f t="shared" si="46"/>
        <v>0.679561305243378</v>
      </c>
      <c r="K953" s="1">
        <f t="shared" si="45"/>
        <v>0</v>
      </c>
    </row>
    <row r="954" spans="2:11" ht="15" outlineLevel="2">
      <c r="B954" s="35"/>
      <c r="C954" s="27"/>
      <c r="D954" s="28">
        <v>3020</v>
      </c>
      <c r="E954" s="29" t="s">
        <v>64</v>
      </c>
      <c r="F954" s="30">
        <v>5198</v>
      </c>
      <c r="G954" s="30">
        <v>5198</v>
      </c>
      <c r="H954" s="31">
        <v>0</v>
      </c>
      <c r="I954" s="32">
        <f t="shared" si="46"/>
        <v>0</v>
      </c>
      <c r="K954" s="1">
        <f t="shared" si="45"/>
        <v>0</v>
      </c>
    </row>
    <row r="955" spans="2:11" ht="15" outlineLevel="2">
      <c r="B955" s="35"/>
      <c r="C955" s="27"/>
      <c r="D955" s="28">
        <v>4440</v>
      </c>
      <c r="E955" s="29" t="s">
        <v>74</v>
      </c>
      <c r="F955" s="30">
        <v>50148</v>
      </c>
      <c r="G955" s="30">
        <v>50148</v>
      </c>
      <c r="H955" s="31">
        <v>37611</v>
      </c>
      <c r="I955" s="32">
        <f t="shared" si="46"/>
        <v>0.75</v>
      </c>
      <c r="K955" s="1">
        <f t="shared" si="45"/>
        <v>0</v>
      </c>
    </row>
    <row r="956" spans="2:11" ht="15.75">
      <c r="B956" s="36">
        <v>900</v>
      </c>
      <c r="C956" s="14"/>
      <c r="D956" s="15"/>
      <c r="E956" s="16" t="s">
        <v>250</v>
      </c>
      <c r="F956" s="17">
        <f>F957+F962+F964+F966+F968+F973+F975</f>
        <v>8885084</v>
      </c>
      <c r="G956" s="17">
        <f>G957+G962+G964+G966+G968+G973+G975</f>
        <v>9347026</v>
      </c>
      <c r="H956" s="18">
        <f>H957+H962+H964+H966+H968+H973+H975</f>
        <v>3259200.8600000003</v>
      </c>
      <c r="I956" s="19">
        <f t="shared" si="46"/>
        <v>0.34868854114667064</v>
      </c>
      <c r="K956" s="1">
        <f t="shared" si="45"/>
        <v>0</v>
      </c>
    </row>
    <row r="957" spans="2:11" ht="15" outlineLevel="1">
      <c r="B957" s="35"/>
      <c r="C957" s="21" t="s">
        <v>251</v>
      </c>
      <c r="D957" s="22"/>
      <c r="E957" s="23" t="s">
        <v>252</v>
      </c>
      <c r="F957" s="24">
        <f>SUM(F958:F960)</f>
        <v>3158584</v>
      </c>
      <c r="G957" s="24">
        <f>SUM(G958:G961)</f>
        <v>3566334</v>
      </c>
      <c r="H957" s="25">
        <f>SUM(H958:H961)</f>
        <v>759413.28</v>
      </c>
      <c r="I957" s="26">
        <f t="shared" si="46"/>
        <v>0.2129394722984443</v>
      </c>
      <c r="K957" s="1">
        <f t="shared" si="45"/>
        <v>0</v>
      </c>
    </row>
    <row r="958" spans="2:11" ht="15" outlineLevel="2">
      <c r="B958" s="35"/>
      <c r="C958" s="27"/>
      <c r="D958" s="28">
        <v>4210</v>
      </c>
      <c r="E958" s="29" t="s">
        <v>70</v>
      </c>
      <c r="F958" s="30">
        <v>15000</v>
      </c>
      <c r="G958" s="30">
        <v>15000</v>
      </c>
      <c r="H958" s="31">
        <v>12218.28</v>
      </c>
      <c r="I958" s="32">
        <f t="shared" si="46"/>
        <v>0.814552</v>
      </c>
      <c r="K958" s="1">
        <f t="shared" si="45"/>
        <v>0</v>
      </c>
    </row>
    <row r="959" spans="2:11" ht="15" outlineLevel="2">
      <c r="B959" s="35"/>
      <c r="C959" s="27"/>
      <c r="D959" s="28">
        <v>4300</v>
      </c>
      <c r="E959" s="29" t="s">
        <v>12</v>
      </c>
      <c r="F959" s="30">
        <v>3042584</v>
      </c>
      <c r="G959" s="30">
        <v>3042584</v>
      </c>
      <c r="H959" s="31">
        <v>291030</v>
      </c>
      <c r="I959" s="32">
        <f t="shared" si="46"/>
        <v>0.09565224822059144</v>
      </c>
      <c r="K959" s="1">
        <f t="shared" si="45"/>
        <v>0</v>
      </c>
    </row>
    <row r="960" spans="2:11" ht="15" outlineLevel="2">
      <c r="B960" s="35"/>
      <c r="C960" s="27"/>
      <c r="D960" s="28">
        <v>4480</v>
      </c>
      <c r="E960" s="29" t="s">
        <v>123</v>
      </c>
      <c r="F960" s="30">
        <v>101000</v>
      </c>
      <c r="G960" s="30">
        <v>101000</v>
      </c>
      <c r="H960" s="31">
        <v>48420</v>
      </c>
      <c r="I960" s="32">
        <f t="shared" si="46"/>
        <v>0.4794059405940594</v>
      </c>
      <c r="K960" s="1">
        <f t="shared" si="45"/>
        <v>0</v>
      </c>
    </row>
    <row r="961" spans="2:11" ht="15" outlineLevel="2">
      <c r="B961" s="35"/>
      <c r="C961" s="27"/>
      <c r="D961" s="28">
        <v>6057</v>
      </c>
      <c r="E961" s="29" t="s">
        <v>25</v>
      </c>
      <c r="F961" s="30">
        <v>0</v>
      </c>
      <c r="G961" s="30">
        <v>407750</v>
      </c>
      <c r="H961" s="31">
        <v>407745</v>
      </c>
      <c r="I961" s="32">
        <f t="shared" si="46"/>
        <v>0.9999877375843041</v>
      </c>
      <c r="K961" s="1">
        <f t="shared" si="45"/>
        <v>407745</v>
      </c>
    </row>
    <row r="962" spans="2:11" ht="15" outlineLevel="1">
      <c r="B962" s="35"/>
      <c r="C962" s="21" t="s">
        <v>253</v>
      </c>
      <c r="D962" s="22"/>
      <c r="E962" s="23" t="s">
        <v>254</v>
      </c>
      <c r="F962" s="24">
        <f>SUM(F963:F963)</f>
        <v>801000</v>
      </c>
      <c r="G962" s="24">
        <f>SUM(G963:G963)</f>
        <v>801000</v>
      </c>
      <c r="H962" s="25">
        <f>SUM(H963:H963)</f>
        <v>243582.06</v>
      </c>
      <c r="I962" s="26">
        <f t="shared" si="46"/>
        <v>0.3040974531835206</v>
      </c>
      <c r="K962" s="1">
        <f aca="true" t="shared" si="47" ref="K962:K984">IF(AND(D962&gt;5999,D962&lt;7000),H962,0)</f>
        <v>0</v>
      </c>
    </row>
    <row r="963" spans="2:11" ht="15" outlineLevel="2">
      <c r="B963" s="35"/>
      <c r="C963" s="27"/>
      <c r="D963" s="28">
        <v>4300</v>
      </c>
      <c r="E963" s="29" t="s">
        <v>12</v>
      </c>
      <c r="F963" s="30">
        <v>801000</v>
      </c>
      <c r="G963" s="30">
        <v>801000</v>
      </c>
      <c r="H963" s="31">
        <v>243582.06</v>
      </c>
      <c r="I963" s="32">
        <f t="shared" si="46"/>
        <v>0.3040974531835206</v>
      </c>
      <c r="K963" s="1">
        <f t="shared" si="47"/>
        <v>0</v>
      </c>
    </row>
    <row r="964" spans="2:11" ht="15" outlineLevel="1">
      <c r="B964" s="35"/>
      <c r="C964" s="21" t="s">
        <v>255</v>
      </c>
      <c r="D964" s="22"/>
      <c r="E964" s="23" t="s">
        <v>256</v>
      </c>
      <c r="F964" s="24">
        <f>SUM(F965)</f>
        <v>1260000</v>
      </c>
      <c r="G964" s="24">
        <f>SUM(G965)</f>
        <v>1260000</v>
      </c>
      <c r="H964" s="25">
        <f>SUM(H965)</f>
        <v>471660.85</v>
      </c>
      <c r="I964" s="26">
        <f t="shared" si="46"/>
        <v>0.3743340079365079</v>
      </c>
      <c r="K964" s="1">
        <f t="shared" si="47"/>
        <v>0</v>
      </c>
    </row>
    <row r="965" spans="2:11" ht="15" outlineLevel="2">
      <c r="B965" s="35"/>
      <c r="C965" s="27"/>
      <c r="D965" s="28">
        <v>4300</v>
      </c>
      <c r="E965" s="29" t="s">
        <v>12</v>
      </c>
      <c r="F965" s="30">
        <v>1260000</v>
      </c>
      <c r="G965" s="30">
        <v>1260000</v>
      </c>
      <c r="H965" s="31">
        <v>471660.85</v>
      </c>
      <c r="I965" s="32">
        <f t="shared" si="46"/>
        <v>0.3743340079365079</v>
      </c>
      <c r="K965" s="1">
        <f t="shared" si="47"/>
        <v>0</v>
      </c>
    </row>
    <row r="966" spans="2:11" ht="15" outlineLevel="1">
      <c r="B966" s="35"/>
      <c r="C966" s="21" t="s">
        <v>257</v>
      </c>
      <c r="D966" s="22"/>
      <c r="E966" s="23" t="s">
        <v>258</v>
      </c>
      <c r="F966" s="24">
        <f>SUM(F967)</f>
        <v>190000</v>
      </c>
      <c r="G966" s="24">
        <f>SUM(G967)</f>
        <v>190000</v>
      </c>
      <c r="H966" s="25">
        <f>SUM(H967)</f>
        <v>81180.66</v>
      </c>
      <c r="I966" s="26">
        <f t="shared" si="46"/>
        <v>0.4272666315789474</v>
      </c>
      <c r="K966" s="1">
        <f t="shared" si="47"/>
        <v>0</v>
      </c>
    </row>
    <row r="967" spans="2:11" ht="15" outlineLevel="2">
      <c r="B967" s="35"/>
      <c r="C967" s="27"/>
      <c r="D967" s="28">
        <v>4300</v>
      </c>
      <c r="E967" s="29" t="s">
        <v>12</v>
      </c>
      <c r="F967" s="30">
        <v>190000</v>
      </c>
      <c r="G967" s="30">
        <v>190000</v>
      </c>
      <c r="H967" s="31">
        <v>81180.66</v>
      </c>
      <c r="I967" s="32">
        <f t="shared" si="46"/>
        <v>0.4272666315789474</v>
      </c>
      <c r="K967" s="1">
        <f t="shared" si="47"/>
        <v>0</v>
      </c>
    </row>
    <row r="968" spans="2:11" ht="15" outlineLevel="1">
      <c r="B968" s="35"/>
      <c r="C968" s="21" t="s">
        <v>259</v>
      </c>
      <c r="D968" s="22"/>
      <c r="E968" s="23" t="s">
        <v>260</v>
      </c>
      <c r="F968" s="24">
        <f>SUM(F969:F972)</f>
        <v>2428000</v>
      </c>
      <c r="G968" s="24">
        <f>SUM(G969:G972)</f>
        <v>2428000</v>
      </c>
      <c r="H968" s="25">
        <f>SUM(H969:H972)</f>
        <v>1051315.6800000002</v>
      </c>
      <c r="I968" s="26">
        <f t="shared" si="46"/>
        <v>0.4329965733113674</v>
      </c>
      <c r="K968" s="1">
        <f t="shared" si="47"/>
        <v>0</v>
      </c>
    </row>
    <row r="969" spans="2:11" ht="15" outlineLevel="2">
      <c r="B969" s="35"/>
      <c r="C969" s="27"/>
      <c r="D969" s="28">
        <v>4260</v>
      </c>
      <c r="E969" s="29" t="s">
        <v>33</v>
      </c>
      <c r="F969" s="30">
        <v>1748000</v>
      </c>
      <c r="G969" s="30">
        <v>1748000</v>
      </c>
      <c r="H969" s="31">
        <v>927080.55</v>
      </c>
      <c r="I969" s="32">
        <f t="shared" si="46"/>
        <v>0.5303664473684211</v>
      </c>
      <c r="K969" s="1">
        <f t="shared" si="47"/>
        <v>0</v>
      </c>
    </row>
    <row r="970" spans="2:11" ht="15" outlineLevel="2">
      <c r="B970" s="35"/>
      <c r="C970" s="27"/>
      <c r="D970" s="28">
        <v>4270</v>
      </c>
      <c r="E970" s="29" t="s">
        <v>34</v>
      </c>
      <c r="F970" s="30">
        <v>440000</v>
      </c>
      <c r="G970" s="30">
        <v>440000</v>
      </c>
      <c r="H970" s="31">
        <v>124235.13</v>
      </c>
      <c r="I970" s="32">
        <f t="shared" si="46"/>
        <v>0.2823525681818182</v>
      </c>
      <c r="K970" s="1">
        <f t="shared" si="47"/>
        <v>0</v>
      </c>
    </row>
    <row r="971" spans="2:11" ht="15" outlineLevel="2">
      <c r="B971" s="35"/>
      <c r="C971" s="27"/>
      <c r="D971" s="28">
        <v>4300</v>
      </c>
      <c r="E971" s="29" t="s">
        <v>12</v>
      </c>
      <c r="F971" s="30">
        <v>40000</v>
      </c>
      <c r="G971" s="30">
        <v>40000</v>
      </c>
      <c r="H971" s="31">
        <v>0</v>
      </c>
      <c r="I971" s="32">
        <f t="shared" si="46"/>
        <v>0</v>
      </c>
      <c r="K971" s="1">
        <f t="shared" si="47"/>
        <v>0</v>
      </c>
    </row>
    <row r="972" spans="2:11" ht="15" outlineLevel="2">
      <c r="B972" s="35"/>
      <c r="C972" s="27"/>
      <c r="D972" s="28">
        <v>6050</v>
      </c>
      <c r="E972" s="29" t="s">
        <v>25</v>
      </c>
      <c r="F972" s="30">
        <v>200000</v>
      </c>
      <c r="G972" s="30">
        <v>200000</v>
      </c>
      <c r="H972" s="31">
        <v>0</v>
      </c>
      <c r="I972" s="32">
        <f t="shared" si="46"/>
        <v>0</v>
      </c>
      <c r="K972" s="1">
        <f t="shared" si="47"/>
        <v>0</v>
      </c>
    </row>
    <row r="973" spans="2:11" ht="15" outlineLevel="1">
      <c r="B973" s="35"/>
      <c r="C973" s="21" t="s">
        <v>261</v>
      </c>
      <c r="D973" s="22"/>
      <c r="E973" s="23" t="s">
        <v>129</v>
      </c>
      <c r="F973" s="24">
        <f>SUM(F974)</f>
        <v>5000</v>
      </c>
      <c r="G973" s="24">
        <f>SUM(G974)</f>
        <v>5000</v>
      </c>
      <c r="H973" s="25">
        <f>SUM(H974)</f>
        <v>0</v>
      </c>
      <c r="I973" s="26">
        <f t="shared" si="46"/>
        <v>0</v>
      </c>
      <c r="K973" s="1">
        <f t="shared" si="47"/>
        <v>0</v>
      </c>
    </row>
    <row r="974" spans="2:11" ht="15" outlineLevel="2">
      <c r="B974" s="35"/>
      <c r="C974" s="27"/>
      <c r="D974" s="28">
        <v>4300</v>
      </c>
      <c r="E974" s="29" t="s">
        <v>12</v>
      </c>
      <c r="F974" s="30">
        <v>5000</v>
      </c>
      <c r="G974" s="30">
        <v>5000</v>
      </c>
      <c r="H974" s="31">
        <v>0</v>
      </c>
      <c r="I974" s="32">
        <f t="shared" si="46"/>
        <v>0</v>
      </c>
      <c r="K974" s="1">
        <f t="shared" si="47"/>
        <v>0</v>
      </c>
    </row>
    <row r="975" spans="2:11" ht="15" outlineLevel="1">
      <c r="B975" s="35"/>
      <c r="C975" s="21" t="s">
        <v>262</v>
      </c>
      <c r="D975" s="22"/>
      <c r="E975" s="23" t="s">
        <v>17</v>
      </c>
      <c r="F975" s="24">
        <f>SUM(F976:F985)</f>
        <v>1042500</v>
      </c>
      <c r="G975" s="24">
        <f>SUM(G976:G985)</f>
        <v>1096692</v>
      </c>
      <c r="H975" s="25">
        <f>SUM(H976:H985)</f>
        <v>652048.33</v>
      </c>
      <c r="I975" s="26">
        <f t="shared" si="46"/>
        <v>0.5945592107902674</v>
      </c>
      <c r="K975" s="1">
        <f t="shared" si="47"/>
        <v>0</v>
      </c>
    </row>
    <row r="976" spans="2:11" ht="30" outlineLevel="2">
      <c r="B976" s="35"/>
      <c r="C976" s="27"/>
      <c r="D976" s="28">
        <v>2800</v>
      </c>
      <c r="E976" s="29" t="s">
        <v>175</v>
      </c>
      <c r="F976" s="30">
        <v>8000</v>
      </c>
      <c r="G976" s="30">
        <v>4900</v>
      </c>
      <c r="H976" s="31">
        <v>1500</v>
      </c>
      <c r="I976" s="32">
        <f t="shared" si="46"/>
        <v>0.30612244897959184</v>
      </c>
      <c r="K976" s="1">
        <f t="shared" si="47"/>
        <v>0</v>
      </c>
    </row>
    <row r="977" spans="2:11" ht="45" outlineLevel="2">
      <c r="B977" s="35"/>
      <c r="C977" s="27"/>
      <c r="D977" s="28">
        <v>2820</v>
      </c>
      <c r="E977" s="29" t="s">
        <v>43</v>
      </c>
      <c r="F977" s="30">
        <v>4000</v>
      </c>
      <c r="G977" s="30">
        <v>4000</v>
      </c>
      <c r="H977" s="31">
        <v>0</v>
      </c>
      <c r="I977" s="32">
        <f t="shared" si="46"/>
        <v>0</v>
      </c>
      <c r="K977" s="1">
        <f t="shared" si="47"/>
        <v>0</v>
      </c>
    </row>
    <row r="978" spans="2:11" ht="30" outlineLevel="2">
      <c r="B978" s="35"/>
      <c r="C978" s="27"/>
      <c r="D978" s="28">
        <v>3040</v>
      </c>
      <c r="E978" s="29" t="s">
        <v>103</v>
      </c>
      <c r="F978" s="30">
        <v>0</v>
      </c>
      <c r="G978" s="30">
        <v>1800</v>
      </c>
      <c r="H978" s="31">
        <v>1800</v>
      </c>
      <c r="I978" s="32">
        <f t="shared" si="46"/>
        <v>1</v>
      </c>
      <c r="K978" s="1">
        <f t="shared" si="47"/>
        <v>0</v>
      </c>
    </row>
    <row r="979" spans="2:11" ht="15" outlineLevel="2">
      <c r="B979" s="35"/>
      <c r="C979" s="27"/>
      <c r="D979" s="28">
        <v>4100</v>
      </c>
      <c r="E979" s="29" t="s">
        <v>105</v>
      </c>
      <c r="F979" s="30">
        <v>133000</v>
      </c>
      <c r="G979" s="30">
        <v>133000</v>
      </c>
      <c r="H979" s="31">
        <v>53160.6</v>
      </c>
      <c r="I979" s="32">
        <f t="shared" si="46"/>
        <v>0.39970375939849623</v>
      </c>
      <c r="K979" s="1">
        <f t="shared" si="47"/>
        <v>0</v>
      </c>
    </row>
    <row r="980" spans="2:11" ht="15" outlineLevel="2">
      <c r="B980" s="35"/>
      <c r="C980" s="27"/>
      <c r="D980" s="28">
        <v>4170</v>
      </c>
      <c r="E980" s="29" t="s">
        <v>32</v>
      </c>
      <c r="F980" s="30">
        <v>0</v>
      </c>
      <c r="G980" s="30">
        <v>10000</v>
      </c>
      <c r="H980" s="31">
        <v>6140</v>
      </c>
      <c r="I980" s="32">
        <f t="shared" si="46"/>
        <v>0.614</v>
      </c>
      <c r="K980" s="1">
        <f t="shared" si="47"/>
        <v>0</v>
      </c>
    </row>
    <row r="981" spans="2:11" ht="15" outlineLevel="2">
      <c r="B981" s="35"/>
      <c r="C981" s="27"/>
      <c r="D981" s="28">
        <v>4210</v>
      </c>
      <c r="E981" s="29" t="s">
        <v>70</v>
      </c>
      <c r="F981" s="30">
        <v>0</v>
      </c>
      <c r="G981" s="30">
        <v>4300</v>
      </c>
      <c r="H981" s="31">
        <v>3664.97</v>
      </c>
      <c r="I981" s="32">
        <f t="shared" si="46"/>
        <v>0.8523186046511627</v>
      </c>
      <c r="K981" s="1">
        <f t="shared" si="47"/>
        <v>0</v>
      </c>
    </row>
    <row r="982" spans="2:11" ht="15" outlineLevel="2">
      <c r="B982" s="35"/>
      <c r="C982" s="27"/>
      <c r="D982" s="28">
        <v>4260</v>
      </c>
      <c r="E982" s="29" t="s">
        <v>33</v>
      </c>
      <c r="F982" s="30">
        <v>5000</v>
      </c>
      <c r="G982" s="30">
        <v>5000</v>
      </c>
      <c r="H982" s="31">
        <v>925.32</v>
      </c>
      <c r="I982" s="32">
        <f t="shared" si="46"/>
        <v>0.185064</v>
      </c>
      <c r="K982" s="1">
        <f t="shared" si="47"/>
        <v>0</v>
      </c>
    </row>
    <row r="983" spans="2:11" ht="15" outlineLevel="2">
      <c r="B983" s="35"/>
      <c r="C983" s="27"/>
      <c r="D983" s="28">
        <v>4300</v>
      </c>
      <c r="E983" s="29" t="s">
        <v>12</v>
      </c>
      <c r="F983" s="30">
        <v>142500</v>
      </c>
      <c r="G983" s="30">
        <v>153692</v>
      </c>
      <c r="H983" s="31">
        <v>29028.44</v>
      </c>
      <c r="I983" s="32">
        <f t="shared" si="46"/>
        <v>0.1888741118600838</v>
      </c>
      <c r="K983" s="1">
        <f t="shared" si="47"/>
        <v>0</v>
      </c>
    </row>
    <row r="984" spans="2:11" ht="15" outlineLevel="2">
      <c r="B984" s="35"/>
      <c r="C984" s="27"/>
      <c r="D984" s="28">
        <v>4430</v>
      </c>
      <c r="E984" s="29" t="s">
        <v>18</v>
      </c>
      <c r="F984" s="30">
        <v>750000</v>
      </c>
      <c r="G984" s="30">
        <v>750000</v>
      </c>
      <c r="H984" s="31">
        <v>555829</v>
      </c>
      <c r="I984" s="32">
        <f t="shared" si="46"/>
        <v>0.7411053333333333</v>
      </c>
      <c r="K984" s="1">
        <f t="shared" si="47"/>
        <v>0</v>
      </c>
    </row>
    <row r="985" spans="2:11" ht="15" outlineLevel="2">
      <c r="B985" s="35"/>
      <c r="C985" s="27"/>
      <c r="D985" s="28">
        <v>6050</v>
      </c>
      <c r="E985" s="29" t="s">
        <v>25</v>
      </c>
      <c r="F985" s="30">
        <v>0</v>
      </c>
      <c r="G985" s="30">
        <v>30000</v>
      </c>
      <c r="H985" s="31">
        <v>0</v>
      </c>
      <c r="I985" s="32">
        <f t="shared" si="46"/>
        <v>0</v>
      </c>
      <c r="K985" s="1">
        <f aca="true" t="shared" si="48" ref="K985:K1004">IF(AND(D985&gt;5999,D985&lt;7000),H985,0)</f>
        <v>0</v>
      </c>
    </row>
    <row r="986" spans="2:11" ht="15.75">
      <c r="B986" s="36">
        <v>921</v>
      </c>
      <c r="C986" s="14"/>
      <c r="D986" s="15"/>
      <c r="E986" s="16" t="s">
        <v>263</v>
      </c>
      <c r="F986" s="17">
        <f>F987+F990+F994+F996+F998+F1001+F1007</f>
        <v>7647965</v>
      </c>
      <c r="G986" s="17">
        <f>G987+G990+G994+G996+G998+G1001+G1007</f>
        <v>8225843</v>
      </c>
      <c r="H986" s="18">
        <f>H987+H990+H994+H996+H998+H1001+H1007</f>
        <v>3749296.31</v>
      </c>
      <c r="I986" s="19">
        <f t="shared" si="46"/>
        <v>0.45579478115495276</v>
      </c>
      <c r="K986" s="1">
        <f t="shared" si="48"/>
        <v>0</v>
      </c>
    </row>
    <row r="987" spans="2:11" ht="15" outlineLevel="1">
      <c r="B987" s="35"/>
      <c r="C987" s="21" t="s">
        <v>264</v>
      </c>
      <c r="D987" s="22"/>
      <c r="E987" s="23" t="s">
        <v>265</v>
      </c>
      <c r="F987" s="24">
        <f>SUM(F988:F989)</f>
        <v>1341044</v>
      </c>
      <c r="G987" s="24">
        <f>SUM(G988:G989)</f>
        <v>1463044</v>
      </c>
      <c r="H987" s="25">
        <f>SUM(H988:H989)</f>
        <v>672522</v>
      </c>
      <c r="I987" s="26">
        <f t="shared" si="46"/>
        <v>0.459673119878828</v>
      </c>
      <c r="K987" s="1">
        <f t="shared" si="48"/>
        <v>0</v>
      </c>
    </row>
    <row r="988" spans="2:11" ht="30" outlineLevel="2">
      <c r="B988" s="35"/>
      <c r="C988" s="27"/>
      <c r="D988" s="28">
        <v>2480</v>
      </c>
      <c r="E988" s="29" t="s">
        <v>266</v>
      </c>
      <c r="F988" s="30">
        <v>1341044</v>
      </c>
      <c r="G988" s="30">
        <v>1343044</v>
      </c>
      <c r="H988" s="31">
        <v>672522</v>
      </c>
      <c r="I988" s="32">
        <f t="shared" si="46"/>
        <v>0.5007445772439324</v>
      </c>
      <c r="K988" s="1">
        <f t="shared" si="48"/>
        <v>0</v>
      </c>
    </row>
    <row r="989" spans="2:11" ht="60" outlineLevel="2">
      <c r="B989" s="35"/>
      <c r="C989" s="27"/>
      <c r="D989" s="28">
        <v>6220</v>
      </c>
      <c r="E989" s="29" t="s">
        <v>177</v>
      </c>
      <c r="F989" s="30">
        <v>0</v>
      </c>
      <c r="G989" s="30">
        <v>120000</v>
      </c>
      <c r="H989" s="31">
        <v>0</v>
      </c>
      <c r="I989" s="32">
        <f t="shared" si="46"/>
        <v>0</v>
      </c>
      <c r="K989" s="1">
        <f t="shared" si="48"/>
        <v>0</v>
      </c>
    </row>
    <row r="990" spans="2:11" ht="15" outlineLevel="1">
      <c r="B990" s="35"/>
      <c r="C990" s="21" t="s">
        <v>267</v>
      </c>
      <c r="D990" s="22"/>
      <c r="E990" s="23" t="s">
        <v>268</v>
      </c>
      <c r="F990" s="24">
        <f>SUM(F991:F993)</f>
        <v>1556000</v>
      </c>
      <c r="G990" s="24">
        <f>SUM(G991:G993)</f>
        <v>1946000</v>
      </c>
      <c r="H990" s="25">
        <f>SUM(H991:H993)</f>
        <v>603000</v>
      </c>
      <c r="I990" s="26">
        <f t="shared" si="46"/>
        <v>0.30986639260020554</v>
      </c>
      <c r="K990" s="1">
        <f t="shared" si="48"/>
        <v>0</v>
      </c>
    </row>
    <row r="991" spans="2:11" ht="30" outlineLevel="2">
      <c r="B991" s="35"/>
      <c r="C991" s="27"/>
      <c r="D991" s="28">
        <v>2480</v>
      </c>
      <c r="E991" s="29" t="s">
        <v>266</v>
      </c>
      <c r="F991" s="30">
        <v>1206000</v>
      </c>
      <c r="G991" s="30">
        <v>1206000</v>
      </c>
      <c r="H991" s="31">
        <v>603000</v>
      </c>
      <c r="I991" s="32">
        <f t="shared" si="46"/>
        <v>0.5</v>
      </c>
      <c r="K991" s="1">
        <f t="shared" si="48"/>
        <v>0</v>
      </c>
    </row>
    <row r="992" spans="2:11" ht="15" outlineLevel="2">
      <c r="B992" s="35"/>
      <c r="C992" s="27"/>
      <c r="D992" s="28">
        <v>6050</v>
      </c>
      <c r="E992" s="29" t="s">
        <v>25</v>
      </c>
      <c r="F992" s="30">
        <v>350000</v>
      </c>
      <c r="G992" s="30">
        <v>650000</v>
      </c>
      <c r="H992" s="31">
        <v>0</v>
      </c>
      <c r="I992" s="32">
        <f t="shared" si="46"/>
        <v>0</v>
      </c>
      <c r="K992" s="1">
        <f t="shared" si="48"/>
        <v>0</v>
      </c>
    </row>
    <row r="993" spans="2:11" ht="60" outlineLevel="2">
      <c r="B993" s="35"/>
      <c r="C993" s="27"/>
      <c r="D993" s="28">
        <v>6220</v>
      </c>
      <c r="E993" s="29" t="s">
        <v>177</v>
      </c>
      <c r="F993" s="30">
        <v>0</v>
      </c>
      <c r="G993" s="30">
        <v>90000</v>
      </c>
      <c r="H993" s="31">
        <v>0</v>
      </c>
      <c r="I993" s="62">
        <f t="shared" si="46"/>
        <v>0</v>
      </c>
      <c r="K993" s="1">
        <f t="shared" si="48"/>
        <v>0</v>
      </c>
    </row>
    <row r="994" spans="2:11" ht="15" outlineLevel="1">
      <c r="B994" s="35"/>
      <c r="C994" s="21" t="s">
        <v>269</v>
      </c>
      <c r="D994" s="22"/>
      <c r="E994" s="23" t="s">
        <v>270</v>
      </c>
      <c r="F994" s="24">
        <f>SUM(F995)</f>
        <v>1045000</v>
      </c>
      <c r="G994" s="24">
        <f>SUM(G995)</f>
        <v>1045000</v>
      </c>
      <c r="H994" s="25">
        <f>SUM(H995)</f>
        <v>522500</v>
      </c>
      <c r="I994" s="26">
        <f t="shared" si="46"/>
        <v>0.5</v>
      </c>
      <c r="K994" s="1">
        <f t="shared" si="48"/>
        <v>0</v>
      </c>
    </row>
    <row r="995" spans="2:11" ht="30" outlineLevel="2">
      <c r="B995" s="35"/>
      <c r="C995" s="27"/>
      <c r="D995" s="28">
        <v>2480</v>
      </c>
      <c r="E995" s="29" t="s">
        <v>266</v>
      </c>
      <c r="F995" s="30">
        <v>1045000</v>
      </c>
      <c r="G995" s="30">
        <v>1045000</v>
      </c>
      <c r="H995" s="31">
        <v>522500</v>
      </c>
      <c r="I995" s="32">
        <f t="shared" si="46"/>
        <v>0.5</v>
      </c>
      <c r="K995" s="1">
        <f t="shared" si="48"/>
        <v>0</v>
      </c>
    </row>
    <row r="996" spans="2:11" ht="15" outlineLevel="1">
      <c r="B996" s="35"/>
      <c r="C996" s="21" t="s">
        <v>271</v>
      </c>
      <c r="D996" s="22"/>
      <c r="E996" s="23" t="s">
        <v>272</v>
      </c>
      <c r="F996" s="24">
        <f>SUM(F997:F997)</f>
        <v>1762881</v>
      </c>
      <c r="G996" s="24">
        <f>SUM(G997:G997)</f>
        <v>1762881</v>
      </c>
      <c r="H996" s="25">
        <f>SUM(H997:H997)</f>
        <v>881441</v>
      </c>
      <c r="I996" s="26">
        <f t="shared" si="46"/>
        <v>0.5000002836266316</v>
      </c>
      <c r="K996" s="1">
        <f t="shared" si="48"/>
        <v>0</v>
      </c>
    </row>
    <row r="997" spans="2:11" ht="30" outlineLevel="2">
      <c r="B997" s="35"/>
      <c r="C997" s="27"/>
      <c r="D997" s="28">
        <v>2480</v>
      </c>
      <c r="E997" s="29" t="s">
        <v>266</v>
      </c>
      <c r="F997" s="30">
        <v>1762881</v>
      </c>
      <c r="G997" s="30">
        <v>1762881</v>
      </c>
      <c r="H997" s="31">
        <v>881441</v>
      </c>
      <c r="I997" s="32">
        <f t="shared" si="46"/>
        <v>0.5000002836266316</v>
      </c>
      <c r="K997" s="1">
        <f t="shared" si="48"/>
        <v>0</v>
      </c>
    </row>
    <row r="998" spans="2:11" ht="15" outlineLevel="1">
      <c r="B998" s="35"/>
      <c r="C998" s="21" t="s">
        <v>273</v>
      </c>
      <c r="D998" s="22"/>
      <c r="E998" s="23" t="s">
        <v>274</v>
      </c>
      <c r="F998" s="24">
        <f>SUM(F999:F1000)</f>
        <v>1570652</v>
      </c>
      <c r="G998" s="24">
        <f>SUM(G999:G1000)</f>
        <v>1570652</v>
      </c>
      <c r="H998" s="25">
        <f>SUM(H999:H1000)</f>
        <v>735326</v>
      </c>
      <c r="I998" s="26">
        <f t="shared" si="46"/>
        <v>0.46816608644053553</v>
      </c>
      <c r="K998" s="1">
        <f t="shared" si="48"/>
        <v>0</v>
      </c>
    </row>
    <row r="999" spans="2:11" ht="30" outlineLevel="2">
      <c r="B999" s="35"/>
      <c r="C999" s="27"/>
      <c r="D999" s="28">
        <v>2480</v>
      </c>
      <c r="E999" s="29" t="s">
        <v>266</v>
      </c>
      <c r="F999" s="30">
        <v>1470652</v>
      </c>
      <c r="G999" s="30">
        <v>1470652</v>
      </c>
      <c r="H999" s="31">
        <v>735326</v>
      </c>
      <c r="I999" s="32">
        <f t="shared" si="46"/>
        <v>0.5</v>
      </c>
      <c r="K999" s="1">
        <f t="shared" si="48"/>
        <v>0</v>
      </c>
    </row>
    <row r="1000" spans="2:11" ht="60" outlineLevel="2">
      <c r="B1000" s="35"/>
      <c r="C1000" s="27"/>
      <c r="D1000" s="28">
        <v>6220</v>
      </c>
      <c r="E1000" s="29" t="s">
        <v>177</v>
      </c>
      <c r="F1000" s="30">
        <v>100000</v>
      </c>
      <c r="G1000" s="30">
        <v>100000</v>
      </c>
      <c r="H1000" s="31">
        <v>0</v>
      </c>
      <c r="I1000" s="32">
        <f t="shared" si="46"/>
        <v>0</v>
      </c>
      <c r="K1000" s="1">
        <f t="shared" si="48"/>
        <v>0</v>
      </c>
    </row>
    <row r="1001" spans="2:11" ht="15" outlineLevel="1">
      <c r="B1001" s="35"/>
      <c r="C1001" s="21" t="s">
        <v>275</v>
      </c>
      <c r="D1001" s="22"/>
      <c r="E1001" s="23" t="s">
        <v>276</v>
      </c>
      <c r="F1001" s="24">
        <f>SUM(F1002:F1005)</f>
        <v>250000</v>
      </c>
      <c r="G1001" s="24">
        <f>SUM(G1002:G1006)</f>
        <v>315878</v>
      </c>
      <c r="H1001" s="25">
        <f>SUM(H1002:H1006)</f>
        <v>254952</v>
      </c>
      <c r="I1001" s="26">
        <f t="shared" si="46"/>
        <v>0.8071217368730966</v>
      </c>
      <c r="K1001" s="1">
        <f t="shared" si="48"/>
        <v>0</v>
      </c>
    </row>
    <row r="1002" spans="2:11" ht="75" outlineLevel="2">
      <c r="B1002" s="35"/>
      <c r="C1002" s="27"/>
      <c r="D1002" s="28">
        <v>2720</v>
      </c>
      <c r="E1002" s="29" t="s">
        <v>277</v>
      </c>
      <c r="F1002" s="30">
        <v>100000</v>
      </c>
      <c r="G1002" s="30">
        <v>193952</v>
      </c>
      <c r="H1002" s="31">
        <v>193952</v>
      </c>
      <c r="I1002" s="32">
        <f t="shared" si="46"/>
        <v>1</v>
      </c>
      <c r="K1002" s="1">
        <f t="shared" si="48"/>
        <v>0</v>
      </c>
    </row>
    <row r="1003" spans="2:11" ht="75" outlineLevel="2">
      <c r="B1003" s="35"/>
      <c r="C1003" s="27"/>
      <c r="D1003" s="28">
        <v>2730</v>
      </c>
      <c r="E1003" s="29" t="s">
        <v>278</v>
      </c>
      <c r="F1003" s="30">
        <v>120000</v>
      </c>
      <c r="G1003" s="30">
        <v>26048</v>
      </c>
      <c r="H1003" s="31">
        <v>0</v>
      </c>
      <c r="I1003" s="32">
        <f t="shared" si="46"/>
        <v>0</v>
      </c>
      <c r="K1003" s="1">
        <f t="shared" si="48"/>
        <v>0</v>
      </c>
    </row>
    <row r="1004" spans="2:11" ht="15" outlineLevel="2">
      <c r="B1004" s="35"/>
      <c r="C1004" s="27"/>
      <c r="D1004" s="28">
        <v>4270</v>
      </c>
      <c r="E1004" s="29" t="s">
        <v>34</v>
      </c>
      <c r="F1004" s="30">
        <v>0</v>
      </c>
      <c r="G1004" s="30">
        <v>4878</v>
      </c>
      <c r="H1004" s="31">
        <v>0</v>
      </c>
      <c r="I1004" s="32">
        <f aca="true" t="shared" si="49" ref="I1004:I1057">IF(G1004&lt;&gt;0,H1004/G1004,"─")</f>
        <v>0</v>
      </c>
      <c r="K1004" s="1">
        <f t="shared" si="48"/>
        <v>0</v>
      </c>
    </row>
    <row r="1005" spans="2:9" ht="45" outlineLevel="2">
      <c r="B1005" s="35"/>
      <c r="C1005" s="27"/>
      <c r="D1005" s="28">
        <v>4340</v>
      </c>
      <c r="E1005" s="29" t="s">
        <v>279</v>
      </c>
      <c r="F1005" s="30">
        <v>30000</v>
      </c>
      <c r="G1005" s="30">
        <v>30000</v>
      </c>
      <c r="H1005" s="31">
        <v>0</v>
      </c>
      <c r="I1005" s="32">
        <f t="shared" si="49"/>
        <v>0</v>
      </c>
    </row>
    <row r="1006" spans="2:9" ht="30" outlineLevel="2">
      <c r="B1006" s="35"/>
      <c r="C1006" s="27"/>
      <c r="D1006" s="28">
        <v>4600</v>
      </c>
      <c r="E1006" s="29" t="s">
        <v>52</v>
      </c>
      <c r="F1006" s="30">
        <v>0</v>
      </c>
      <c r="G1006" s="30">
        <v>61000</v>
      </c>
      <c r="H1006" s="31">
        <v>61000</v>
      </c>
      <c r="I1006" s="32">
        <f t="shared" si="49"/>
        <v>1</v>
      </c>
    </row>
    <row r="1007" spans="2:11" ht="15" outlineLevel="1">
      <c r="B1007" s="35"/>
      <c r="C1007" s="21" t="s">
        <v>280</v>
      </c>
      <c r="D1007" s="22"/>
      <c r="E1007" s="23" t="s">
        <v>17</v>
      </c>
      <c r="F1007" s="24">
        <f>SUM(F1008:F1015)</f>
        <v>122388</v>
      </c>
      <c r="G1007" s="24">
        <f>SUM(G1008:G1015)</f>
        <v>122388</v>
      </c>
      <c r="H1007" s="25">
        <f>SUM(H1008:H1015)</f>
        <v>79555.31</v>
      </c>
      <c r="I1007" s="26">
        <f t="shared" si="49"/>
        <v>0.6500254109880054</v>
      </c>
      <c r="K1007" s="1">
        <f aca="true" t="shared" si="50" ref="K1007:K1022">IF(AND(D1007&gt;5999,D1007&lt;7000),H1007,0)</f>
        <v>0</v>
      </c>
    </row>
    <row r="1008" spans="2:11" ht="30" outlineLevel="2">
      <c r="B1008" s="35"/>
      <c r="C1008" s="27"/>
      <c r="D1008" s="28">
        <v>2480</v>
      </c>
      <c r="E1008" s="29" t="s">
        <v>266</v>
      </c>
      <c r="F1008" s="30">
        <v>6318</v>
      </c>
      <c r="G1008" s="30">
        <v>6318</v>
      </c>
      <c r="H1008" s="31">
        <v>3000</v>
      </c>
      <c r="I1008" s="32">
        <f t="shared" si="49"/>
        <v>0.4748338081671415</v>
      </c>
      <c r="K1008" s="1">
        <f t="shared" si="50"/>
        <v>0</v>
      </c>
    </row>
    <row r="1009" spans="2:11" ht="30" outlineLevel="2">
      <c r="B1009" s="35"/>
      <c r="C1009" s="27"/>
      <c r="D1009" s="28">
        <v>2800</v>
      </c>
      <c r="E1009" s="29" t="s">
        <v>175</v>
      </c>
      <c r="F1009" s="30">
        <v>4370</v>
      </c>
      <c r="G1009" s="30">
        <v>4370</v>
      </c>
      <c r="H1009" s="31">
        <v>4370</v>
      </c>
      <c r="I1009" s="32">
        <f t="shared" si="49"/>
        <v>1</v>
      </c>
      <c r="K1009" s="1">
        <f t="shared" si="50"/>
        <v>0</v>
      </c>
    </row>
    <row r="1010" spans="2:11" ht="45" outlineLevel="2">
      <c r="B1010" s="35"/>
      <c r="C1010" s="27"/>
      <c r="D1010" s="28">
        <v>2820</v>
      </c>
      <c r="E1010" s="29" t="s">
        <v>43</v>
      </c>
      <c r="F1010" s="30">
        <v>45000</v>
      </c>
      <c r="G1010" s="30">
        <v>45000</v>
      </c>
      <c r="H1010" s="31">
        <v>39000</v>
      </c>
      <c r="I1010" s="32">
        <f t="shared" si="49"/>
        <v>0.8666666666666667</v>
      </c>
      <c r="K1010" s="1">
        <f t="shared" si="50"/>
        <v>0</v>
      </c>
    </row>
    <row r="1011" spans="2:11" ht="30" outlineLevel="2">
      <c r="B1011" s="35"/>
      <c r="C1011" s="27"/>
      <c r="D1011" s="28">
        <v>3040</v>
      </c>
      <c r="E1011" s="29" t="s">
        <v>103</v>
      </c>
      <c r="F1011" s="30">
        <v>19665</v>
      </c>
      <c r="G1011" s="30">
        <v>19665</v>
      </c>
      <c r="H1011" s="31">
        <v>0</v>
      </c>
      <c r="I1011" s="32">
        <f t="shared" si="49"/>
        <v>0</v>
      </c>
      <c r="K1011" s="1">
        <f t="shared" si="50"/>
        <v>0</v>
      </c>
    </row>
    <row r="1012" spans="2:11" ht="15" outlineLevel="2">
      <c r="B1012" s="35"/>
      <c r="C1012" s="27"/>
      <c r="D1012" s="28">
        <v>4170</v>
      </c>
      <c r="E1012" s="29" t="s">
        <v>32</v>
      </c>
      <c r="F1012" s="30">
        <v>485</v>
      </c>
      <c r="G1012" s="30">
        <v>485</v>
      </c>
      <c r="H1012" s="31">
        <v>0</v>
      </c>
      <c r="I1012" s="32">
        <f t="shared" si="49"/>
        <v>0</v>
      </c>
      <c r="K1012" s="1">
        <f t="shared" si="50"/>
        <v>0</v>
      </c>
    </row>
    <row r="1013" spans="2:11" ht="15" outlineLevel="2">
      <c r="B1013" s="35"/>
      <c r="C1013" s="27"/>
      <c r="D1013" s="28">
        <v>4210</v>
      </c>
      <c r="E1013" s="29" t="s">
        <v>70</v>
      </c>
      <c r="F1013" s="30">
        <v>5700</v>
      </c>
      <c r="G1013" s="30">
        <v>5700</v>
      </c>
      <c r="H1013" s="31">
        <v>2782.45</v>
      </c>
      <c r="I1013" s="32">
        <f t="shared" si="49"/>
        <v>0.4881491228070175</v>
      </c>
      <c r="K1013" s="1">
        <f t="shared" si="50"/>
        <v>0</v>
      </c>
    </row>
    <row r="1014" spans="2:11" ht="15" outlineLevel="2">
      <c r="B1014" s="35"/>
      <c r="C1014" s="27"/>
      <c r="D1014" s="28">
        <v>4300</v>
      </c>
      <c r="E1014" s="29" t="s">
        <v>12</v>
      </c>
      <c r="F1014" s="30">
        <v>39900</v>
      </c>
      <c r="G1014" s="30">
        <v>39900</v>
      </c>
      <c r="H1014" s="31">
        <v>30402.86</v>
      </c>
      <c r="I1014" s="32">
        <f t="shared" si="49"/>
        <v>0.7619764411027569</v>
      </c>
      <c r="K1014" s="1">
        <f t="shared" si="50"/>
        <v>0</v>
      </c>
    </row>
    <row r="1015" spans="2:11" ht="15" outlineLevel="2">
      <c r="B1015" s="35"/>
      <c r="C1015" s="27"/>
      <c r="D1015" s="28">
        <v>4530</v>
      </c>
      <c r="E1015" s="29" t="s">
        <v>97</v>
      </c>
      <c r="F1015" s="30">
        <v>950</v>
      </c>
      <c r="G1015" s="30">
        <v>950</v>
      </c>
      <c r="H1015" s="31">
        <v>0</v>
      </c>
      <c r="I1015" s="32">
        <f t="shared" si="49"/>
        <v>0</v>
      </c>
      <c r="K1015" s="1">
        <f t="shared" si="50"/>
        <v>0</v>
      </c>
    </row>
    <row r="1016" spans="2:11" ht="15.75">
      <c r="B1016" s="36">
        <v>926</v>
      </c>
      <c r="C1016" s="14"/>
      <c r="D1016" s="15"/>
      <c r="E1016" s="16" t="s">
        <v>281</v>
      </c>
      <c r="F1016" s="17">
        <f>F1017+F1023+F1047+F1049</f>
        <v>8507032</v>
      </c>
      <c r="G1016" s="17">
        <f>G1017+G1023+G1047+G1049</f>
        <v>8507032</v>
      </c>
      <c r="H1016" s="18">
        <f>H1017+H1023+H1047+H1049</f>
        <v>4392551.140000001</v>
      </c>
      <c r="I1016" s="19">
        <f t="shared" si="49"/>
        <v>0.5163435543677278</v>
      </c>
      <c r="K1016" s="1">
        <f t="shared" si="50"/>
        <v>0</v>
      </c>
    </row>
    <row r="1017" spans="2:11" ht="15" outlineLevel="1">
      <c r="B1017" s="35"/>
      <c r="C1017" s="21" t="s">
        <v>282</v>
      </c>
      <c r="D1017" s="22"/>
      <c r="E1017" s="23" t="s">
        <v>283</v>
      </c>
      <c r="F1017" s="24">
        <f>SUM(F1018:F1022)</f>
        <v>64955</v>
      </c>
      <c r="G1017" s="24">
        <f>SUM(G1018:G1022)</f>
        <v>64955</v>
      </c>
      <c r="H1017" s="25">
        <f>SUM(H1018:H1022)</f>
        <v>12602.53</v>
      </c>
      <c r="I1017" s="26">
        <f t="shared" si="49"/>
        <v>0.19401939804480026</v>
      </c>
      <c r="K1017" s="1">
        <f t="shared" si="50"/>
        <v>0</v>
      </c>
    </row>
    <row r="1018" spans="2:11" ht="15" outlineLevel="2">
      <c r="B1018" s="35"/>
      <c r="C1018" s="27"/>
      <c r="D1018" s="28">
        <v>4170</v>
      </c>
      <c r="E1018" s="29" t="s">
        <v>32</v>
      </c>
      <c r="F1018" s="30">
        <v>40000</v>
      </c>
      <c r="G1018" s="30">
        <v>40000</v>
      </c>
      <c r="H1018" s="31">
        <v>4210</v>
      </c>
      <c r="I1018" s="32">
        <f t="shared" si="49"/>
        <v>0.10525</v>
      </c>
      <c r="K1018" s="1">
        <f t="shared" si="50"/>
        <v>0</v>
      </c>
    </row>
    <row r="1019" spans="2:11" ht="15" outlineLevel="2">
      <c r="B1019" s="35"/>
      <c r="C1019" s="27"/>
      <c r="D1019" s="28">
        <v>4210</v>
      </c>
      <c r="E1019" s="29" t="s">
        <v>70</v>
      </c>
      <c r="F1019" s="30">
        <v>8215</v>
      </c>
      <c r="G1019" s="30">
        <v>8215</v>
      </c>
      <c r="H1019" s="31">
        <v>3796.77</v>
      </c>
      <c r="I1019" s="32">
        <f t="shared" si="49"/>
        <v>0.4621752891052952</v>
      </c>
      <c r="K1019" s="1">
        <f t="shared" si="50"/>
        <v>0</v>
      </c>
    </row>
    <row r="1020" spans="2:11" ht="15" outlineLevel="2">
      <c r="B1020" s="35"/>
      <c r="C1020" s="27"/>
      <c r="D1020" s="28">
        <v>4260</v>
      </c>
      <c r="E1020" s="29" t="s">
        <v>33</v>
      </c>
      <c r="F1020" s="30">
        <v>5135</v>
      </c>
      <c r="G1020" s="30">
        <v>5135</v>
      </c>
      <c r="H1020" s="31">
        <v>2239.02</v>
      </c>
      <c r="I1020" s="32">
        <f t="shared" si="49"/>
        <v>0.436031158714703</v>
      </c>
      <c r="K1020" s="1">
        <f t="shared" si="50"/>
        <v>0</v>
      </c>
    </row>
    <row r="1021" spans="2:11" ht="15" outlineLevel="2">
      <c r="B1021" s="35"/>
      <c r="C1021" s="27"/>
      <c r="D1021" s="28">
        <v>4300</v>
      </c>
      <c r="E1021" s="29" t="s">
        <v>12</v>
      </c>
      <c r="F1021" s="30">
        <v>11297</v>
      </c>
      <c r="G1021" s="30">
        <v>11297</v>
      </c>
      <c r="H1021" s="31">
        <v>2209.14</v>
      </c>
      <c r="I1021" s="32">
        <f t="shared" si="49"/>
        <v>0.19555103124723378</v>
      </c>
      <c r="K1021" s="1">
        <f t="shared" si="50"/>
        <v>0</v>
      </c>
    </row>
    <row r="1022" spans="2:11" ht="45" outlineLevel="2">
      <c r="B1022" s="35"/>
      <c r="C1022" s="27"/>
      <c r="D1022" s="28">
        <v>4360</v>
      </c>
      <c r="E1022" s="29" t="s">
        <v>72</v>
      </c>
      <c r="F1022" s="30">
        <v>308</v>
      </c>
      <c r="G1022" s="30">
        <v>308</v>
      </c>
      <c r="H1022" s="31">
        <v>147.6</v>
      </c>
      <c r="I1022" s="32">
        <f t="shared" si="49"/>
        <v>0.4792207792207792</v>
      </c>
      <c r="K1022" s="1">
        <f t="shared" si="50"/>
        <v>0</v>
      </c>
    </row>
    <row r="1023" spans="2:11" ht="15" outlineLevel="1">
      <c r="B1023" s="35"/>
      <c r="C1023" s="21" t="s">
        <v>284</v>
      </c>
      <c r="D1023" s="22"/>
      <c r="E1023" s="23" t="s">
        <v>285</v>
      </c>
      <c r="F1023" s="24">
        <f>SUM(F1024:F1046)</f>
        <v>7817607</v>
      </c>
      <c r="G1023" s="24">
        <f>SUM(G1024:G1046)</f>
        <v>7817607</v>
      </c>
      <c r="H1023" s="25">
        <f>SUM(H1024:H1046)</f>
        <v>3907913.1600000006</v>
      </c>
      <c r="I1023" s="26">
        <f t="shared" si="49"/>
        <v>0.49988611092883034</v>
      </c>
      <c r="K1023" s="1">
        <f aca="true" t="shared" si="51" ref="K1023:K1046">IF(AND(D1023&gt;5999,D1023&lt;7000),H1023,0)</f>
        <v>0</v>
      </c>
    </row>
    <row r="1024" spans="2:11" ht="15" outlineLevel="2">
      <c r="B1024" s="35"/>
      <c r="C1024" s="27"/>
      <c r="D1024" s="28">
        <v>3020</v>
      </c>
      <c r="E1024" s="29" t="s">
        <v>64</v>
      </c>
      <c r="F1024" s="30">
        <v>58900</v>
      </c>
      <c r="G1024" s="30">
        <v>58900</v>
      </c>
      <c r="H1024" s="31">
        <v>27138.77</v>
      </c>
      <c r="I1024" s="32">
        <f t="shared" si="49"/>
        <v>0.46076010186757216</v>
      </c>
      <c r="K1024" s="1">
        <f t="shared" si="51"/>
        <v>0</v>
      </c>
    </row>
    <row r="1025" spans="2:11" ht="15" outlineLevel="2">
      <c r="B1025" s="35"/>
      <c r="C1025" s="27"/>
      <c r="D1025" s="28">
        <v>4010</v>
      </c>
      <c r="E1025" s="29" t="s">
        <v>65</v>
      </c>
      <c r="F1025" s="30">
        <v>3055952</v>
      </c>
      <c r="G1025" s="30">
        <v>3055952</v>
      </c>
      <c r="H1025" s="31">
        <v>1413901.87</v>
      </c>
      <c r="I1025" s="32">
        <f t="shared" si="49"/>
        <v>0.4626714915679304</v>
      </c>
      <c r="K1025" s="1">
        <f t="shared" si="51"/>
        <v>0</v>
      </c>
    </row>
    <row r="1026" spans="2:11" ht="15" outlineLevel="2">
      <c r="B1026" s="35"/>
      <c r="C1026" s="27"/>
      <c r="D1026" s="28">
        <v>4040</v>
      </c>
      <c r="E1026" s="29" t="s">
        <v>67</v>
      </c>
      <c r="F1026" s="30">
        <v>248500</v>
      </c>
      <c r="G1026" s="30">
        <v>248500</v>
      </c>
      <c r="H1026" s="31">
        <v>225336.9</v>
      </c>
      <c r="I1026" s="32">
        <f t="shared" si="49"/>
        <v>0.9067883299798792</v>
      </c>
      <c r="K1026" s="1">
        <f t="shared" si="51"/>
        <v>0</v>
      </c>
    </row>
    <row r="1027" spans="2:11" ht="15" outlineLevel="2">
      <c r="B1027" s="35"/>
      <c r="C1027" s="27"/>
      <c r="D1027" s="28">
        <v>4110</v>
      </c>
      <c r="E1027" s="29" t="s">
        <v>68</v>
      </c>
      <c r="F1027" s="30">
        <v>565789</v>
      </c>
      <c r="G1027" s="30">
        <v>565789</v>
      </c>
      <c r="H1027" s="31">
        <v>260750.85</v>
      </c>
      <c r="I1027" s="32">
        <f t="shared" si="49"/>
        <v>0.4608623532801097</v>
      </c>
      <c r="K1027" s="1">
        <f t="shared" si="51"/>
        <v>0</v>
      </c>
    </row>
    <row r="1028" spans="2:11" ht="15" outlineLevel="2">
      <c r="B1028" s="35"/>
      <c r="C1028" s="27"/>
      <c r="D1028" s="28">
        <v>4120</v>
      </c>
      <c r="E1028" s="29" t="s">
        <v>69</v>
      </c>
      <c r="F1028" s="30">
        <v>80959</v>
      </c>
      <c r="G1028" s="30">
        <v>80959</v>
      </c>
      <c r="H1028" s="31">
        <v>29771.43</v>
      </c>
      <c r="I1028" s="32">
        <f t="shared" si="49"/>
        <v>0.36773465581343645</v>
      </c>
      <c r="K1028" s="1">
        <f t="shared" si="51"/>
        <v>0</v>
      </c>
    </row>
    <row r="1029" spans="2:11" ht="30" outlineLevel="2">
      <c r="B1029" s="35"/>
      <c r="C1029" s="27"/>
      <c r="D1029" s="28">
        <v>4140</v>
      </c>
      <c r="E1029" s="29" t="s">
        <v>241</v>
      </c>
      <c r="F1029" s="30">
        <v>12800</v>
      </c>
      <c r="G1029" s="30">
        <v>12800</v>
      </c>
      <c r="H1029" s="31">
        <v>0</v>
      </c>
      <c r="I1029" s="32">
        <f t="shared" si="49"/>
        <v>0</v>
      </c>
      <c r="K1029" s="1">
        <f t="shared" si="51"/>
        <v>0</v>
      </c>
    </row>
    <row r="1030" spans="2:11" ht="15" outlineLevel="2">
      <c r="B1030" s="35"/>
      <c r="C1030" s="27"/>
      <c r="D1030" s="28">
        <v>4170</v>
      </c>
      <c r="E1030" s="29" t="s">
        <v>32</v>
      </c>
      <c r="F1030" s="30">
        <v>216400</v>
      </c>
      <c r="G1030" s="30">
        <v>197400</v>
      </c>
      <c r="H1030" s="31">
        <v>35346.48</v>
      </c>
      <c r="I1030" s="32">
        <f t="shared" si="49"/>
        <v>0.1790601823708207</v>
      </c>
      <c r="K1030" s="1">
        <f t="shared" si="51"/>
        <v>0</v>
      </c>
    </row>
    <row r="1031" spans="2:11" ht="15" outlineLevel="2">
      <c r="B1031" s="35"/>
      <c r="C1031" s="27"/>
      <c r="D1031" s="28">
        <v>4210</v>
      </c>
      <c r="E1031" s="29" t="s">
        <v>70</v>
      </c>
      <c r="F1031" s="30">
        <v>422500</v>
      </c>
      <c r="G1031" s="30">
        <v>422500</v>
      </c>
      <c r="H1031" s="31">
        <v>197430.69</v>
      </c>
      <c r="I1031" s="32">
        <f t="shared" si="49"/>
        <v>0.46729157396449705</v>
      </c>
      <c r="K1031" s="1">
        <f t="shared" si="51"/>
        <v>0</v>
      </c>
    </row>
    <row r="1032" spans="2:11" ht="15" outlineLevel="2">
      <c r="B1032" s="35"/>
      <c r="C1032" s="27"/>
      <c r="D1032" s="28">
        <v>4240</v>
      </c>
      <c r="E1032" s="29" t="s">
        <v>142</v>
      </c>
      <c r="F1032" s="30">
        <v>9000</v>
      </c>
      <c r="G1032" s="30">
        <v>9000</v>
      </c>
      <c r="H1032" s="31">
        <v>2313.6</v>
      </c>
      <c r="I1032" s="32">
        <f t="shared" si="49"/>
        <v>0.25706666666666667</v>
      </c>
      <c r="K1032" s="1">
        <f t="shared" si="51"/>
        <v>0</v>
      </c>
    </row>
    <row r="1033" spans="2:11" ht="15" outlineLevel="2">
      <c r="B1033" s="35"/>
      <c r="C1033" s="27"/>
      <c r="D1033" s="28">
        <v>4260</v>
      </c>
      <c r="E1033" s="29" t="s">
        <v>33</v>
      </c>
      <c r="F1033" s="30">
        <v>1705000</v>
      </c>
      <c r="G1033" s="30">
        <v>1705000</v>
      </c>
      <c r="H1033" s="31">
        <v>997652.93</v>
      </c>
      <c r="I1033" s="32">
        <f t="shared" si="49"/>
        <v>0.5851336832844575</v>
      </c>
      <c r="K1033" s="1">
        <f t="shared" si="51"/>
        <v>0</v>
      </c>
    </row>
    <row r="1034" spans="2:11" ht="15" outlineLevel="2">
      <c r="B1034" s="35"/>
      <c r="C1034" s="27"/>
      <c r="D1034" s="28">
        <v>4270</v>
      </c>
      <c r="E1034" s="29" t="s">
        <v>34</v>
      </c>
      <c r="F1034" s="30">
        <v>52250</v>
      </c>
      <c r="G1034" s="30">
        <v>52250</v>
      </c>
      <c r="H1034" s="31">
        <v>10587.34</v>
      </c>
      <c r="I1034" s="32">
        <f t="shared" si="49"/>
        <v>0.2026285167464115</v>
      </c>
      <c r="K1034" s="1">
        <f t="shared" si="51"/>
        <v>0</v>
      </c>
    </row>
    <row r="1035" spans="2:11" ht="15" outlineLevel="2">
      <c r="B1035" s="35"/>
      <c r="C1035" s="27"/>
      <c r="D1035" s="28">
        <v>4280</v>
      </c>
      <c r="E1035" s="29" t="s">
        <v>71</v>
      </c>
      <c r="F1035" s="30">
        <v>12825</v>
      </c>
      <c r="G1035" s="30">
        <v>12825</v>
      </c>
      <c r="H1035" s="31">
        <v>6341</v>
      </c>
      <c r="I1035" s="32">
        <f t="shared" si="49"/>
        <v>0.49442495126705654</v>
      </c>
      <c r="K1035" s="1">
        <f t="shared" si="51"/>
        <v>0</v>
      </c>
    </row>
    <row r="1036" spans="2:11" ht="15" outlineLevel="2">
      <c r="B1036" s="35"/>
      <c r="C1036" s="27"/>
      <c r="D1036" s="28">
        <v>4300</v>
      </c>
      <c r="E1036" s="29" t="s">
        <v>12</v>
      </c>
      <c r="F1036" s="30">
        <v>681950</v>
      </c>
      <c r="G1036" s="30">
        <v>681950</v>
      </c>
      <c r="H1036" s="31">
        <v>270443.94</v>
      </c>
      <c r="I1036" s="32">
        <f t="shared" si="49"/>
        <v>0.39657444094141797</v>
      </c>
      <c r="K1036" s="1">
        <f t="shared" si="51"/>
        <v>0</v>
      </c>
    </row>
    <row r="1037" spans="2:11" ht="15" outlineLevel="2">
      <c r="B1037" s="35"/>
      <c r="C1037" s="27"/>
      <c r="D1037" s="28">
        <v>4350</v>
      </c>
      <c r="E1037" s="29" t="s">
        <v>92</v>
      </c>
      <c r="F1037" s="30">
        <v>7125</v>
      </c>
      <c r="G1037" s="30">
        <v>7125</v>
      </c>
      <c r="H1037" s="31">
        <v>3879.94</v>
      </c>
      <c r="I1037" s="32">
        <f t="shared" si="49"/>
        <v>0.5445529824561404</v>
      </c>
      <c r="K1037" s="1">
        <f t="shared" si="51"/>
        <v>0</v>
      </c>
    </row>
    <row r="1038" spans="2:11" ht="45" outlineLevel="2">
      <c r="B1038" s="35"/>
      <c r="C1038" s="27"/>
      <c r="D1038" s="28">
        <v>4360</v>
      </c>
      <c r="E1038" s="29" t="s">
        <v>72</v>
      </c>
      <c r="F1038" s="30">
        <v>13300</v>
      </c>
      <c r="G1038" s="30">
        <v>13300</v>
      </c>
      <c r="H1038" s="31">
        <v>6477.62</v>
      </c>
      <c r="I1038" s="32">
        <f t="shared" si="49"/>
        <v>0.4870390977443609</v>
      </c>
      <c r="K1038" s="1">
        <f t="shared" si="51"/>
        <v>0</v>
      </c>
    </row>
    <row r="1039" spans="2:11" ht="45" outlineLevel="2">
      <c r="B1039" s="35"/>
      <c r="C1039" s="27"/>
      <c r="D1039" s="28">
        <v>4370</v>
      </c>
      <c r="E1039" s="29" t="s">
        <v>84</v>
      </c>
      <c r="F1039" s="30">
        <v>11400</v>
      </c>
      <c r="G1039" s="30">
        <v>11400</v>
      </c>
      <c r="H1039" s="31">
        <v>6814.52</v>
      </c>
      <c r="I1039" s="32">
        <f t="shared" si="49"/>
        <v>0.5977649122807018</v>
      </c>
      <c r="K1039" s="1">
        <f t="shared" si="51"/>
        <v>0</v>
      </c>
    </row>
    <row r="1040" spans="2:11" ht="15" outlineLevel="2">
      <c r="B1040" s="35"/>
      <c r="C1040" s="27"/>
      <c r="D1040" s="28">
        <v>4410</v>
      </c>
      <c r="E1040" s="29" t="s">
        <v>73</v>
      </c>
      <c r="F1040" s="30">
        <v>8075</v>
      </c>
      <c r="G1040" s="30">
        <v>8075</v>
      </c>
      <c r="H1040" s="31">
        <v>1716.4</v>
      </c>
      <c r="I1040" s="32">
        <f t="shared" si="49"/>
        <v>0.21255727554179568</v>
      </c>
      <c r="K1040" s="1">
        <f t="shared" si="51"/>
        <v>0</v>
      </c>
    </row>
    <row r="1041" spans="2:11" ht="15" outlineLevel="2">
      <c r="B1041" s="35"/>
      <c r="C1041" s="27"/>
      <c r="D1041" s="28">
        <v>4430</v>
      </c>
      <c r="E1041" s="29" t="s">
        <v>18</v>
      </c>
      <c r="F1041" s="30">
        <v>5225</v>
      </c>
      <c r="G1041" s="30">
        <v>5225</v>
      </c>
      <c r="H1041" s="31">
        <v>4331.71</v>
      </c>
      <c r="I1041" s="32">
        <f t="shared" si="49"/>
        <v>0.8290354066985646</v>
      </c>
      <c r="K1041" s="1">
        <f t="shared" si="51"/>
        <v>0</v>
      </c>
    </row>
    <row r="1042" spans="2:11" ht="15" outlineLevel="2">
      <c r="B1042" s="35"/>
      <c r="C1042" s="27"/>
      <c r="D1042" s="28">
        <v>4440</v>
      </c>
      <c r="E1042" s="29" t="s">
        <v>74</v>
      </c>
      <c r="F1042" s="30">
        <v>130177</v>
      </c>
      <c r="G1042" s="30">
        <v>130177</v>
      </c>
      <c r="H1042" s="31">
        <v>89702.74</v>
      </c>
      <c r="I1042" s="32">
        <f t="shared" si="49"/>
        <v>0.6890828641004172</v>
      </c>
      <c r="K1042" s="1">
        <f t="shared" si="51"/>
        <v>0</v>
      </c>
    </row>
    <row r="1043" spans="2:11" ht="15" outlineLevel="2">
      <c r="B1043" s="35"/>
      <c r="C1043" s="27"/>
      <c r="D1043" s="28">
        <v>4480</v>
      </c>
      <c r="E1043" s="29" t="s">
        <v>123</v>
      </c>
      <c r="F1043" s="30">
        <v>267812</v>
      </c>
      <c r="G1043" s="30">
        <v>237812</v>
      </c>
      <c r="H1043" s="31">
        <v>118842</v>
      </c>
      <c r="I1043" s="32">
        <f t="shared" si="49"/>
        <v>0.4997308798546751</v>
      </c>
      <c r="K1043" s="1">
        <f t="shared" si="51"/>
        <v>0</v>
      </c>
    </row>
    <row r="1044" spans="2:11" ht="30" outlineLevel="2">
      <c r="B1044" s="35"/>
      <c r="C1044" s="27"/>
      <c r="D1044" s="28">
        <v>4520</v>
      </c>
      <c r="E1044" s="29" t="s">
        <v>193</v>
      </c>
      <c r="F1044" s="30">
        <v>227918</v>
      </c>
      <c r="G1044" s="30">
        <v>227918</v>
      </c>
      <c r="H1044" s="31">
        <v>188138.43</v>
      </c>
      <c r="I1044" s="32">
        <f t="shared" si="49"/>
        <v>0.8254654305495835</v>
      </c>
      <c r="K1044" s="1">
        <f t="shared" si="51"/>
        <v>0</v>
      </c>
    </row>
    <row r="1045" spans="2:11" ht="30" outlineLevel="2">
      <c r="B1045" s="35"/>
      <c r="C1045" s="27"/>
      <c r="D1045" s="28">
        <v>4700</v>
      </c>
      <c r="E1045" s="29" t="s">
        <v>75</v>
      </c>
      <c r="F1045" s="30">
        <v>23750</v>
      </c>
      <c r="G1045" s="30">
        <v>23750</v>
      </c>
      <c r="H1045" s="31">
        <v>10256</v>
      </c>
      <c r="I1045" s="32">
        <f t="shared" si="49"/>
        <v>0.4318315789473684</v>
      </c>
      <c r="K1045" s="1">
        <f t="shared" si="51"/>
        <v>0</v>
      </c>
    </row>
    <row r="1046" spans="2:11" ht="15" outlineLevel="2">
      <c r="B1046" s="35"/>
      <c r="C1046" s="27"/>
      <c r="D1046" s="28">
        <v>6050</v>
      </c>
      <c r="E1046" s="29" t="s">
        <v>25</v>
      </c>
      <c r="F1046" s="30">
        <v>0</v>
      </c>
      <c r="G1046" s="30">
        <v>49000</v>
      </c>
      <c r="H1046" s="31">
        <v>738</v>
      </c>
      <c r="I1046" s="32">
        <f t="shared" si="49"/>
        <v>0.015061224489795919</v>
      </c>
      <c r="K1046" s="1">
        <f t="shared" si="51"/>
        <v>738</v>
      </c>
    </row>
    <row r="1047" spans="2:11" ht="15" outlineLevel="1">
      <c r="B1047" s="35"/>
      <c r="C1047" s="21" t="s">
        <v>286</v>
      </c>
      <c r="D1047" s="22"/>
      <c r="E1047" s="23" t="s">
        <v>287</v>
      </c>
      <c r="F1047" s="24">
        <f>SUM(F1048)</f>
        <v>420000</v>
      </c>
      <c r="G1047" s="24">
        <f>SUM(G1048)</f>
        <v>420000</v>
      </c>
      <c r="H1047" s="25">
        <f>SUM(H1048)</f>
        <v>335000</v>
      </c>
      <c r="I1047" s="26">
        <f t="shared" si="49"/>
        <v>0.7976190476190477</v>
      </c>
      <c r="K1047" s="1">
        <f aca="true" t="shared" si="52" ref="K1047:K1055">IF(AND(D1047&gt;5999,D1047&lt;7000),H1047,0)</f>
        <v>0</v>
      </c>
    </row>
    <row r="1048" spans="2:11" ht="45" outlineLevel="2">
      <c r="B1048" s="35"/>
      <c r="C1048" s="27"/>
      <c r="D1048" s="28">
        <v>2820</v>
      </c>
      <c r="E1048" s="29" t="s">
        <v>43</v>
      </c>
      <c r="F1048" s="30">
        <v>420000</v>
      </c>
      <c r="G1048" s="30">
        <v>420000</v>
      </c>
      <c r="H1048" s="31">
        <v>335000</v>
      </c>
      <c r="I1048" s="32">
        <f t="shared" si="49"/>
        <v>0.7976190476190477</v>
      </c>
      <c r="K1048" s="1">
        <f t="shared" si="52"/>
        <v>0</v>
      </c>
    </row>
    <row r="1049" spans="2:11" ht="15" outlineLevel="1">
      <c r="B1049" s="35"/>
      <c r="C1049" s="21" t="s">
        <v>288</v>
      </c>
      <c r="D1049" s="22"/>
      <c r="E1049" s="23" t="s">
        <v>17</v>
      </c>
      <c r="F1049" s="24">
        <f>SUM(F1050:F1056)</f>
        <v>204470</v>
      </c>
      <c r="G1049" s="24">
        <f>SUM(G1050:G1056)</f>
        <v>204470</v>
      </c>
      <c r="H1049" s="25">
        <f>SUM(H1050:H1056)</f>
        <v>137035.44999999998</v>
      </c>
      <c r="I1049" s="26">
        <f t="shared" si="49"/>
        <v>0.6701983176016041</v>
      </c>
      <c r="K1049" s="1">
        <f t="shared" si="52"/>
        <v>0</v>
      </c>
    </row>
    <row r="1050" spans="2:11" ht="45" outlineLevel="2">
      <c r="B1050" s="35"/>
      <c r="C1050" s="27"/>
      <c r="D1050" s="28">
        <v>2820</v>
      </c>
      <c r="E1050" s="29" t="s">
        <v>43</v>
      </c>
      <c r="F1050" s="30">
        <v>139470</v>
      </c>
      <c r="G1050" s="30">
        <v>139470</v>
      </c>
      <c r="H1050" s="31">
        <v>89500</v>
      </c>
      <c r="I1050" s="32">
        <f t="shared" si="49"/>
        <v>0.6417150641715064</v>
      </c>
      <c r="K1050" s="1">
        <f t="shared" si="52"/>
        <v>0</v>
      </c>
    </row>
    <row r="1051" spans="2:11" ht="30" outlineLevel="2">
      <c r="B1051" s="35"/>
      <c r="C1051" s="27"/>
      <c r="D1051" s="28">
        <v>3040</v>
      </c>
      <c r="E1051" s="29" t="s">
        <v>103</v>
      </c>
      <c r="F1051" s="30">
        <v>11400</v>
      </c>
      <c r="G1051" s="30">
        <v>12000</v>
      </c>
      <c r="H1051" s="31">
        <v>12000</v>
      </c>
      <c r="I1051" s="32">
        <f t="shared" si="49"/>
        <v>1</v>
      </c>
      <c r="K1051" s="1">
        <f t="shared" si="52"/>
        <v>0</v>
      </c>
    </row>
    <row r="1052" spans="2:11" ht="15" outlineLevel="2">
      <c r="B1052" s="35"/>
      <c r="C1052" s="27"/>
      <c r="D1052" s="28">
        <v>4170</v>
      </c>
      <c r="E1052" s="29" t="s">
        <v>32</v>
      </c>
      <c r="F1052" s="30">
        <v>1500</v>
      </c>
      <c r="G1052" s="30">
        <v>1500</v>
      </c>
      <c r="H1052" s="31">
        <v>0</v>
      </c>
      <c r="I1052" s="32">
        <f t="shared" si="49"/>
        <v>0</v>
      </c>
      <c r="K1052" s="1">
        <f t="shared" si="52"/>
        <v>0</v>
      </c>
    </row>
    <row r="1053" spans="2:11" ht="15" outlineLevel="2">
      <c r="B1053" s="35"/>
      <c r="C1053" s="27"/>
      <c r="D1053" s="28">
        <v>4210</v>
      </c>
      <c r="E1053" s="29" t="s">
        <v>70</v>
      </c>
      <c r="F1053" s="30">
        <v>13000</v>
      </c>
      <c r="G1053" s="30">
        <v>13000</v>
      </c>
      <c r="H1053" s="31">
        <v>11066.62</v>
      </c>
      <c r="I1053" s="32">
        <f t="shared" si="49"/>
        <v>0.8512784615384617</v>
      </c>
      <c r="K1053" s="1">
        <f t="shared" si="52"/>
        <v>0</v>
      </c>
    </row>
    <row r="1054" spans="2:11" ht="15" outlineLevel="2">
      <c r="B1054" s="35"/>
      <c r="C1054" s="27"/>
      <c r="D1054" s="28">
        <v>4300</v>
      </c>
      <c r="E1054" s="29" t="s">
        <v>12</v>
      </c>
      <c r="F1054" s="30">
        <v>28000</v>
      </c>
      <c r="G1054" s="30">
        <v>27400</v>
      </c>
      <c r="H1054" s="31">
        <v>22795.05</v>
      </c>
      <c r="I1054" s="32">
        <f t="shared" si="49"/>
        <v>0.8319361313868613</v>
      </c>
      <c r="K1054" s="1">
        <f t="shared" si="52"/>
        <v>0</v>
      </c>
    </row>
    <row r="1055" spans="2:11" ht="15" outlineLevel="2">
      <c r="B1055" s="35"/>
      <c r="C1055" s="27"/>
      <c r="D1055" s="28">
        <v>4530</v>
      </c>
      <c r="E1055" s="29" t="s">
        <v>97</v>
      </c>
      <c r="F1055" s="30">
        <v>1600</v>
      </c>
      <c r="G1055" s="30">
        <v>1600</v>
      </c>
      <c r="H1055" s="31">
        <v>0</v>
      </c>
      <c r="I1055" s="32">
        <f t="shared" si="49"/>
        <v>0</v>
      </c>
      <c r="K1055" s="1">
        <f t="shared" si="52"/>
        <v>0</v>
      </c>
    </row>
    <row r="1056" spans="2:11" ht="15.75" outlineLevel="2" thickBot="1">
      <c r="B1056" s="35"/>
      <c r="C1056" s="27"/>
      <c r="D1056" s="28">
        <v>4610</v>
      </c>
      <c r="E1056" s="29" t="s">
        <v>53</v>
      </c>
      <c r="F1056" s="30">
        <v>9500</v>
      </c>
      <c r="G1056" s="30">
        <v>9500</v>
      </c>
      <c r="H1056" s="31">
        <v>1673.78</v>
      </c>
      <c r="I1056" s="32">
        <f t="shared" si="49"/>
        <v>0.17618736842105262</v>
      </c>
      <c r="K1056" s="1">
        <f>IF(AND(D1056&gt;5999,D1056&lt;7000),H1056,0)</f>
        <v>0</v>
      </c>
    </row>
    <row r="1057" spans="2:9" ht="18" thickBot="1" thickTop="1">
      <c r="B1057" s="68" t="s">
        <v>289</v>
      </c>
      <c r="C1057" s="68"/>
      <c r="D1057" s="68"/>
      <c r="E1057" s="68"/>
      <c r="F1057" s="63">
        <f>SUMIF($B$13:$B$1056,"&gt;0",F13:F1056)</f>
        <v>299410909</v>
      </c>
      <c r="G1057" s="64">
        <f>SUMIF($B$13:$B$1056,"&gt;0",G13:G1056)</f>
        <v>305330482</v>
      </c>
      <c r="H1057" s="64">
        <f>SUMIF($B$13:$B$1056,"&gt;0",H13:H1056)</f>
        <v>120877222.68</v>
      </c>
      <c r="I1057" s="65">
        <f t="shared" si="49"/>
        <v>0.39588979746869823</v>
      </c>
    </row>
    <row r="1058" ht="18" customHeight="1">
      <c r="K1058" s="1">
        <f>SUM(K13:K1056)</f>
        <v>3100267.41</v>
      </c>
    </row>
  </sheetData>
  <sheetProtection selectLockedCells="1" selectUnlockedCells="1"/>
  <mergeCells count="3">
    <mergeCell ref="H5:I5"/>
    <mergeCell ref="B8:I8"/>
    <mergeCell ref="B1057:E1057"/>
  </mergeCells>
  <printOptions horizontalCentered="1"/>
  <pageMargins left="0.7480314960629921" right="0.7480314960629921" top="0.5905511811023623" bottom="0.4330708661417323" header="0.5118110236220472" footer="0.11811023622047245"/>
  <pageSetup firstPageNumber="13" useFirstPageNumber="1" horizontalDpi="600" verticalDpi="600" orientation="portrait" paperSize="9" scale="59" r:id="rId1"/>
  <headerFooter alignWithMargins="0">
    <oddFooter>&amp;C&amp;20&amp;P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2013-08-21T06:45:51Z</cp:lastPrinted>
  <dcterms:modified xsi:type="dcterms:W3CDTF">2013-08-22T07:33:43Z</dcterms:modified>
  <cp:category/>
  <cp:version/>
  <cp:contentType/>
  <cp:contentStatus/>
</cp:coreProperties>
</file>