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'Arkusz1'!$A$1:$I$149</definedName>
  </definedNames>
  <calcPr fullCalcOnLoad="1"/>
</workbook>
</file>

<file path=xl/sharedStrings.xml><?xml version="1.0" encoding="utf-8"?>
<sst xmlns="http://schemas.openxmlformats.org/spreadsheetml/2006/main" count="152" uniqueCount="136">
  <si>
    <t>Dział</t>
  </si>
  <si>
    <t>Wykonanie na 31.12.2012 r</t>
  </si>
  <si>
    <t>W tym wydatki, które nie wygasają z upływem 2012 roku</t>
  </si>
  <si>
    <t>Wyk. %</t>
  </si>
  <si>
    <t>Transport i Łączność</t>
  </si>
  <si>
    <t>Krajowe pasażerskie przewozy autobusowe</t>
  </si>
  <si>
    <t>Miejskie Centrum Handlowo-Komunikacyjne (Wielofunkcyjne) przy ul. Sikorskiego i Al.. Legionów w Łomży</t>
  </si>
  <si>
    <t>Tymczasowe targowisko miejskie</t>
  </si>
  <si>
    <t xml:space="preserve">Targowisko miejskie </t>
  </si>
  <si>
    <t>Lokalny transport zbiorowy</t>
  </si>
  <si>
    <t>Wiaty na przystankach autobusowych, oświetlenie i monitoring na bazie MPK</t>
  </si>
  <si>
    <t>Drogi publiczne w miastach na prawach powiatu</t>
  </si>
  <si>
    <t xml:space="preserve">Inwestycje zgłaszane do funduszy Unii Europejskiej i innych funduszy </t>
  </si>
  <si>
    <t>Usprawnienia drogowych połączeń regionalnych w granicach Łomży - ul.Sikorskiego i Szosa do Mężenina- II etap</t>
  </si>
  <si>
    <t>Przebudowa mostu na rzece Łomżyczka w ciągu drogi powiatowej nr 2660B - ul. Poznańska</t>
  </si>
  <si>
    <t>Hangar dla lądowiska przy ul. Grobla Jednaczewska</t>
  </si>
  <si>
    <t>Budowa ciągu pieszego i rowerowego przy ul. Wojska Polskiego (od ul. Ciepłej do cmentarza)</t>
  </si>
  <si>
    <t>Drogi publiczne gminne</t>
  </si>
  <si>
    <t>Przygotowanie inwestycji, w tym współfinansowanych przez UE</t>
  </si>
  <si>
    <t>Przebudowa ul. Żabiej</t>
  </si>
  <si>
    <t>Budowa ul. Polnej i Staszica</t>
  </si>
  <si>
    <t>Budowa ul. Krzywej i łącznika ul. Ogrodnika</t>
  </si>
  <si>
    <t>Budowa ul. Przemysłowej</t>
  </si>
  <si>
    <t>Budowa ul. Senatorskiej</t>
  </si>
  <si>
    <t>Przygotowanie i uzbrojenie terenów inwestycyjnych w Łomży- I etap (ul. Akademicka)</t>
  </si>
  <si>
    <t>Przygotowanie i uzbrojenie terenów inwestycyjnych w Łomży - II etap</t>
  </si>
  <si>
    <t>Przygotowanie i uzbrojenie terenów inwestycyjnych w Łomży- II etap</t>
  </si>
  <si>
    <t>Wykup gruntów pod drogi (podstrefa ekonomiczna)</t>
  </si>
  <si>
    <t>Modernizacja ul. Krzywe Koło, w tym schody i oświetlenie -przygotowanie dokumentacji technicznej</t>
  </si>
  <si>
    <t>Rewitalizacja Starego Rynku- I etap</t>
  </si>
  <si>
    <t>Modernizacja ulicy Śniadeckiego</t>
  </si>
  <si>
    <t>Budowa nawierzchni chodników</t>
  </si>
  <si>
    <t>Pozostała działalność</t>
  </si>
  <si>
    <t>Zadania w ramach inicjatyw lokalnych</t>
  </si>
  <si>
    <t>Turystyka</t>
  </si>
  <si>
    <t>Zadania w zakresie upowszechniania turystyki</t>
  </si>
  <si>
    <t>Tereny sportowo-rekreacyjne nad Narwią</t>
  </si>
  <si>
    <t>udział środków UE</t>
  </si>
  <si>
    <t>udział krajowy</t>
  </si>
  <si>
    <t>wydatki niekwalifikowane</t>
  </si>
  <si>
    <t xml:space="preserve">Budowa budynku szatni przy boisku bocznym przy ul.Zjazd w Łomży  </t>
  </si>
  <si>
    <t>Inwestycje zgłaszane do funduszy Unii Europejskiej i innych funduszy (dokumentacja)</t>
  </si>
  <si>
    <t xml:space="preserve">Gospodarka mieszkaniowa </t>
  </si>
  <si>
    <t>Różne jednostki obsługi gospodarki mieszkaniowej</t>
  </si>
  <si>
    <t>Zakupy inwestycyjne na potrzeby MPGKiM</t>
  </si>
  <si>
    <t>zakupy inwestycyjne jednostek budżetowych - wykup gruntów</t>
  </si>
  <si>
    <t xml:space="preserve"> Pozostala  działalność</t>
  </si>
  <si>
    <t>Rewitalizacja budynków komunalnych ul.Rządowa 12, ul. Długa 7, ul. Wojska Polskiego 161, ul. Sikorskiego 156 - dotacja dla MPGKiM</t>
  </si>
  <si>
    <t>Opracowanie dokumentacji technicznej budowy budynku komunalnego</t>
  </si>
  <si>
    <t>Modernizacja budynków komunalnych- dotacja dla MPGKiM</t>
  </si>
  <si>
    <t>Działalnośc usługowa</t>
  </si>
  <si>
    <t>Pozostała działalnośc</t>
  </si>
  <si>
    <t>Wydatki na zakup i objęcie akcji, wniesienie wkładów do spółek prawa handlowego oraz na uzupełnienie funduszy statutowych banków państwowych i innych instytucji finansowych</t>
  </si>
  <si>
    <t xml:space="preserve"> Park Przemysłowy Łomża - I etap</t>
  </si>
  <si>
    <t>Administracja  publiczna</t>
  </si>
  <si>
    <t>Urzędy gmin (miast i miast na prawach powiatu)</t>
  </si>
  <si>
    <t>Zakupy inwestycyjne- wyposażenie urzędu</t>
  </si>
  <si>
    <t>Stop  wykluczeniu cyfrowemu w mieście Łomża</t>
  </si>
  <si>
    <t>udział środków krajowych</t>
  </si>
  <si>
    <t>Przebudowa Centrum Obsługi Mieszkańców</t>
  </si>
  <si>
    <t>Stop  wykluczeniu cyfrowemu w mieście Łomża - II etap</t>
  </si>
  <si>
    <t>Dotacje celowe przekazane do samorządu województwa na inwestycje i zakupy inwestycyjne realizowane na podstawie porozumień między jst.-wdrażanie elektronicznych usług dla ludności województwa podlaskiego- cz.II, administracja samorządowa</t>
  </si>
  <si>
    <t>Zakup i montaż bilboardu</t>
  </si>
  <si>
    <t xml:space="preserve">Bezpieczeństwo publiczne </t>
  </si>
  <si>
    <t>Komendy Wojewódzkie Państwowej Straży Pożarnej</t>
  </si>
  <si>
    <t>Wpłaty jednostek na fundusz celowy na finansowanie lub dofinansowanie zadań inwestycyjnych na potrzeby KMPSP</t>
  </si>
  <si>
    <t>Straż gminna (miejska)</t>
  </si>
  <si>
    <t>Wydatki na zakupy inwestycyjne jednostek budżetowych</t>
  </si>
  <si>
    <t xml:space="preserve">Oświata  i  wychowanie </t>
  </si>
  <si>
    <t>Szkoły Podstawowe</t>
  </si>
  <si>
    <t>Termomodernizacja placówek oświatowych w Łomży (SP Nr 10,PG Nr 2)</t>
  </si>
  <si>
    <t>Modernizacja hali sportowej przy Szkole Podstawowej nr 9</t>
  </si>
  <si>
    <t>Modernizacja i remont instalacji elektrycznej, budowa ogrodzenia oraz budowa parkingu przy Szkole Podstawowej Nr 5</t>
  </si>
  <si>
    <t>Budowa parkingu, ogrodzenia oraz wykonanie kanalizacji deszczowej przy Szkole Podstawowej nr 4</t>
  </si>
  <si>
    <t>Opracowanie dokumentacji technicznych na boiska sportowe (SP Nr 10, PG Nr 2)</t>
  </si>
  <si>
    <t>Przygotowanie dokumentacji technicznej na budowę Sali gimnastycznej przy Szkole Podstawowej Nr 7</t>
  </si>
  <si>
    <t>Wykonanie dokumentacji technicznej drogi ewakuacyjnej i urządzenia terenu przy Szkole Podstawowej nr 7</t>
  </si>
  <si>
    <t>Licea Ogólnokształcące</t>
  </si>
  <si>
    <t>Remont i modernizacja Zespołu Szkół Ogólnokształcących ( I LO)</t>
  </si>
  <si>
    <t>Opracowanie dokumentacji technicznych na boiska sportowe (ZSMiO, ZSWiO)</t>
  </si>
  <si>
    <t>wydatki na zakupy inwestycyjne jednostek budżetowych (kserokopiarka dla II LO)</t>
  </si>
  <si>
    <t xml:space="preserve">Opracowanie dokumentacji technicznej sali sportowej przy II Liceum Ogólnokształcącym im. Marii Konopnickiej przy Placu Kościuszki 3 w Łomży </t>
  </si>
  <si>
    <t>Pozostała  działalność</t>
  </si>
  <si>
    <t>Opracowanie dokumentacji technicznej  na modernizację i termomodernizację budynków szkół, przedszkoli oraz parkingów przy przedszkolach</t>
  </si>
  <si>
    <t>Adaptacja i wyposażenie pracowni dpecjalistycznych dla szkolnictwa zawodowego ZSMiO Nr 5 w Łomży</t>
  </si>
  <si>
    <t>Bezpieczna żywność od pola do stołu - ZSWiO Nr 7</t>
  </si>
  <si>
    <t>Ochrona zdrowia</t>
  </si>
  <si>
    <t>Szpitale ogólne</t>
  </si>
  <si>
    <t>dotacja dla Szpitala Wojewódzkiego w Łomży na zakup kolonoskopu</t>
  </si>
  <si>
    <t>Pomoc społeczna</t>
  </si>
  <si>
    <t>Ośrodki wsparcia</t>
  </si>
  <si>
    <t>wydatki na zakupy inwestycyjne jednostek budżetowych ŚDŚ</t>
  </si>
  <si>
    <t>wydatki na zakupy inwestycyjne jednostek budżetowych Klub Seniora</t>
  </si>
  <si>
    <t>Edukacyjna opieka wychowawcza</t>
  </si>
  <si>
    <t>Internaty i bursy szkolne</t>
  </si>
  <si>
    <t>Termomodernizacja placówek oświatowych w Łomży ( Bursa Szkolna Nr 1 - w tym koszty niekwalifikowane 5 000)</t>
  </si>
  <si>
    <t>Modernizacja kuchni w Bursie Szkolnej Nr 1</t>
  </si>
  <si>
    <t>zakup schodołazu (Bursa Szkolna Nr 3)</t>
  </si>
  <si>
    <t>Przystosowanie łazienek dla potrzeb osób niepełnosprawnych w Bursie Szkolnej Nr 3</t>
  </si>
  <si>
    <t>Gospodarka komunalna i ochrona środowiska</t>
  </si>
  <si>
    <t>Gospodarka odpadami</t>
  </si>
  <si>
    <t>Budowa systemu gospodarki odpadami - modernizacja kwater na odpady inne niż niebezpieczne</t>
  </si>
  <si>
    <t>Oświetlenie ulic, placów i dróg</t>
  </si>
  <si>
    <t>Budowa punktów oświetleniowych</t>
  </si>
  <si>
    <t>Przebudowa napowietrznej linii energetycznej SN - 15 kV w pobliżu ronda przy ul. Spokojnej</t>
  </si>
  <si>
    <t>Modernizacja ogrodzenia cmentarza komunalnego przy ul. Kopernika</t>
  </si>
  <si>
    <t>Przebudowa wewnętrznej instalacji wodociągowej cmentarza komunalnego przy ul. Przykoszarowej</t>
  </si>
  <si>
    <t>Hala targowa  przy  Starym Rynku  - opracowanie  dokumentacji  technicznej</t>
  </si>
  <si>
    <t>Opracowanie dokumentacji technicznej rewitalizacji parku im.  Jana Pawła II Papieża Pielgrzyma</t>
  </si>
  <si>
    <t>Kultura  i ochrona  dziedzictwa narodowego</t>
  </si>
  <si>
    <t>Teatry</t>
  </si>
  <si>
    <t>Zakup samochodu dla Teatru Lalki i Aktora w Łomży</t>
  </si>
  <si>
    <t>Filharmonie, orkiestry, chóry i kapele</t>
  </si>
  <si>
    <t>Aktualizacja   dokumentacji  sali widowiskowej przy PUW ul .Nowa 2 w Łomży na potrzeby Filharmonii Kameralnej im. Witolda Lutosławskiego w Łomży</t>
  </si>
  <si>
    <t>Zakup nagłośnienia dla Filharmonii Kameralnej im .Witolda Lutosławskiego</t>
  </si>
  <si>
    <t>Biblioteki</t>
  </si>
  <si>
    <t>Zakup klimatyzatora</t>
  </si>
  <si>
    <t>Muzea</t>
  </si>
  <si>
    <t>Zakup wyposażenia wystaw dla Muzeum Północno -Mazowieckiego w Łomży</t>
  </si>
  <si>
    <t>Opracowanie koncepcji amfiteatru przy ul. Zjazd</t>
  </si>
  <si>
    <t xml:space="preserve">Kultura fizyczna </t>
  </si>
  <si>
    <t xml:space="preserve">Obiekty sportowe </t>
  </si>
  <si>
    <t>Ulepszenie instalacji solarnej - Pływalnia Nr 1</t>
  </si>
  <si>
    <t>Instytucje kultury fizycznej</t>
  </si>
  <si>
    <t>Modernizacja drogi wjazdowej od ul Zjazd na stadion i budowa parkingu przez hotelem oraz wykonanie ogrodzenia</t>
  </si>
  <si>
    <t>Montaż dwóch kompletów belek na rozbiegu skoczni - Stadion Miejski w Łomży ( MOSIR)</t>
  </si>
  <si>
    <t>Zakup defibrylatora do Pływalni Miejskiej Nr 1 w Łomży (MOSIR)</t>
  </si>
  <si>
    <t>Budowa zespołu otwartych ogólnodostępnych stref rekreacji dziecięcej</t>
  </si>
  <si>
    <t>OGÓŁEM</t>
  </si>
  <si>
    <t>Paragraf</t>
  </si>
  <si>
    <t>Wyszczególnienie</t>
  </si>
  <si>
    <t>Plan na 01.01.2012 r.</t>
  </si>
  <si>
    <t>Plan na 31.12.2012 r.</t>
  </si>
  <si>
    <t>Rozdział</t>
  </si>
  <si>
    <t>Wykonanie planu rzeczowo - finansowego wydatków inwestycyjnych za 2012 rok</t>
  </si>
  <si>
    <t>Załącznik Nr 6
do Zarządzenia Nr 66/13 
Prezydenta Miasta Łomża
z dnia 19 marca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</si>
</sst>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0" fontId="0" fillId="0" borderId="0" xfId="0" applyAlignment="1">
      <alignment/>
    </xf>
    <xf numFmtId="0" fontId="7" fillId="0" borderId="1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34" borderId="10" xfId="51" applyFont="1" applyFill="1" applyBorder="1" applyAlignment="1">
      <alignment horizontal="center" vertical="center"/>
      <protection/>
    </xf>
    <xf numFmtId="0" fontId="7" fillId="35" borderId="10" xfId="51" applyFont="1" applyFill="1" applyBorder="1" applyAlignment="1">
      <alignment horizontal="center" vertical="center"/>
      <protection/>
    </xf>
    <xf numFmtId="3" fontId="1" fillId="36" borderId="10" xfId="51" applyNumberFormat="1" applyFont="1" applyFill="1" applyBorder="1" applyAlignment="1">
      <alignment horizontal="right" vertical="center"/>
      <protection/>
    </xf>
    <xf numFmtId="4" fontId="1" fillId="36" borderId="10" xfId="51" applyNumberFormat="1" applyFont="1" applyFill="1" applyBorder="1" applyAlignment="1">
      <alignment horizontal="right" vertical="center"/>
      <protection/>
    </xf>
    <xf numFmtId="10" fontId="1" fillId="36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4" fontId="7" fillId="34" borderId="10" xfId="51" applyNumberFormat="1" applyFont="1" applyFill="1" applyBorder="1" applyAlignment="1">
      <alignment horizontal="right" vertical="center"/>
      <protection/>
    </xf>
    <xf numFmtId="10" fontId="7" fillId="34" borderId="10" xfId="51" applyNumberFormat="1" applyFont="1" applyFill="1" applyBorder="1" applyAlignment="1">
      <alignment horizontal="right" vertical="center"/>
      <protection/>
    </xf>
    <xf numFmtId="3" fontId="7" fillId="33" borderId="10" xfId="51" applyNumberFormat="1" applyFont="1" applyFill="1" applyBorder="1" applyAlignment="1">
      <alignment horizontal="right" vertical="center"/>
      <protection/>
    </xf>
    <xf numFmtId="4" fontId="7" fillId="33" borderId="10" xfId="51" applyNumberFormat="1" applyFont="1" applyFill="1" applyBorder="1" applyAlignment="1">
      <alignment horizontal="right" vertical="center"/>
      <protection/>
    </xf>
    <xf numFmtId="10" fontId="7" fillId="33" borderId="10" xfId="51" applyNumberFormat="1" applyFont="1" applyFill="1" applyBorder="1" applyAlignment="1">
      <alignment horizontal="right" vertical="center"/>
      <protection/>
    </xf>
    <xf numFmtId="4" fontId="7" fillId="0" borderId="10" xfId="51" applyNumberFormat="1" applyFont="1" applyFill="1" applyBorder="1" applyAlignment="1">
      <alignment horizontal="right" vertical="center"/>
      <protection/>
    </xf>
    <xf numFmtId="3" fontId="7" fillId="0" borderId="10" xfId="51" applyNumberFormat="1" applyFont="1" applyBorder="1" applyAlignment="1">
      <alignment horizontal="right" vertical="center"/>
      <protection/>
    </xf>
    <xf numFmtId="3" fontId="7" fillId="0" borderId="10" xfId="51" applyNumberFormat="1" applyFont="1" applyBorder="1" applyAlignment="1">
      <alignment horizontal="right" vertical="center" wrapText="1"/>
      <protection/>
    </xf>
    <xf numFmtId="4" fontId="7" fillId="0" borderId="10" xfId="51" applyNumberFormat="1" applyFont="1" applyFill="1" applyBorder="1" applyAlignment="1">
      <alignment horizontal="right" vertical="center" wrapText="1"/>
      <protection/>
    </xf>
    <xf numFmtId="3" fontId="5" fillId="0" borderId="10" xfId="51" applyNumberFormat="1" applyFont="1" applyBorder="1" applyAlignment="1">
      <alignment horizontal="right" vertical="center"/>
      <protection/>
    </xf>
    <xf numFmtId="4" fontId="5" fillId="0" borderId="10" xfId="51" applyNumberFormat="1" applyFont="1" applyBorder="1" applyAlignment="1">
      <alignment horizontal="right" vertical="center"/>
      <protection/>
    </xf>
    <xf numFmtId="10" fontId="5" fillId="33" borderId="10" xfId="51" applyNumberFormat="1" applyFont="1" applyFill="1" applyBorder="1" applyAlignment="1">
      <alignment horizontal="right" vertical="center"/>
      <protection/>
    </xf>
    <xf numFmtId="4" fontId="7" fillId="0" borderId="10" xfId="51" applyNumberFormat="1" applyFont="1" applyBorder="1" applyAlignment="1">
      <alignment horizontal="right" vertical="center"/>
      <protection/>
    </xf>
    <xf numFmtId="4" fontId="7" fillId="34" borderId="11" xfId="51" applyNumberFormat="1" applyFont="1" applyFill="1" applyBorder="1" applyAlignment="1">
      <alignment horizontal="right" vertical="center"/>
      <protection/>
    </xf>
    <xf numFmtId="3" fontId="7" fillId="34" borderId="11" xfId="51" applyNumberFormat="1" applyFont="1" applyFill="1" applyBorder="1" applyAlignment="1">
      <alignment horizontal="right" vertical="center"/>
      <protection/>
    </xf>
    <xf numFmtId="10" fontId="7" fillId="0" borderId="10" xfId="51" applyNumberFormat="1" applyFont="1" applyBorder="1" applyAlignment="1">
      <alignment horizontal="right" vertical="center"/>
      <protection/>
    </xf>
    <xf numFmtId="0" fontId="0" fillId="36" borderId="10" xfId="51" applyFont="1" applyFill="1" applyBorder="1" applyAlignment="1">
      <alignment horizontal="center" vertical="center"/>
      <protection/>
    </xf>
    <xf numFmtId="3" fontId="7" fillId="35" borderId="10" xfId="51" applyNumberFormat="1" applyFont="1" applyFill="1" applyBorder="1" applyAlignment="1">
      <alignment horizontal="right" vertical="center"/>
      <protection/>
    </xf>
    <xf numFmtId="4" fontId="7" fillId="35" borderId="10" xfId="51" applyNumberFormat="1" applyFont="1" applyFill="1" applyBorder="1" applyAlignment="1">
      <alignment horizontal="right" vertical="center"/>
      <protection/>
    </xf>
    <xf numFmtId="10" fontId="7" fillId="37" borderId="10" xfId="51" applyNumberFormat="1" applyFont="1" applyFill="1" applyBorder="1" applyAlignment="1">
      <alignment horizontal="right" vertical="center"/>
      <protection/>
    </xf>
    <xf numFmtId="3" fontId="8" fillId="0" borderId="10" xfId="51" applyNumberFormat="1" applyFont="1" applyBorder="1" applyAlignment="1">
      <alignment horizontal="right" vertical="center"/>
      <protection/>
    </xf>
    <xf numFmtId="0" fontId="1" fillId="36" borderId="10" xfId="51" applyFont="1" applyFill="1" applyBorder="1" applyAlignment="1">
      <alignment horizontal="left" vertical="center"/>
      <protection/>
    </xf>
    <xf numFmtId="0" fontId="1" fillId="36" borderId="10" xfId="51" applyFont="1" applyFill="1" applyBorder="1" applyAlignment="1">
      <alignment horizontal="left" vertical="center" wrapText="1"/>
      <protection/>
    </xf>
    <xf numFmtId="0" fontId="7" fillId="34" borderId="10" xfId="51" applyFont="1" applyFill="1" applyBorder="1" applyAlignment="1">
      <alignment horizontal="left" vertical="center"/>
      <protection/>
    </xf>
    <xf numFmtId="0" fontId="7" fillId="34" borderId="10" xfId="51" applyFont="1" applyFill="1" applyBorder="1" applyAlignment="1">
      <alignment horizontal="left" vertical="center" wrapText="1"/>
      <protection/>
    </xf>
    <xf numFmtId="0" fontId="5" fillId="0" borderId="10" xfId="51" applyFont="1" applyBorder="1" applyAlignment="1">
      <alignment horizontal="left" vertical="center"/>
      <protection/>
    </xf>
    <xf numFmtId="0" fontId="6" fillId="33" borderId="10" xfId="51" applyFont="1" applyFill="1" applyBorder="1" applyAlignment="1">
      <alignment horizontal="left" vertical="center" wrapText="1"/>
      <protection/>
    </xf>
    <xf numFmtId="0" fontId="6" fillId="0" borderId="10" xfId="51" applyFont="1" applyBorder="1" applyAlignment="1">
      <alignment horizontal="left" vertical="center" wrapText="1"/>
      <protection/>
    </xf>
    <xf numFmtId="0" fontId="5" fillId="0" borderId="10" xfId="51" applyFont="1" applyBorder="1" applyAlignment="1">
      <alignment horizontal="left" vertical="center" wrapText="1"/>
      <protection/>
    </xf>
    <xf numFmtId="0" fontId="7" fillId="0" borderId="10" xfId="51" applyFont="1" applyBorder="1" applyAlignment="1">
      <alignment horizontal="left" vertical="center"/>
      <protection/>
    </xf>
    <xf numFmtId="0" fontId="7" fillId="35" borderId="10" xfId="51" applyFont="1" applyFill="1" applyBorder="1" applyAlignment="1">
      <alignment horizontal="left" vertical="center"/>
      <protection/>
    </xf>
    <xf numFmtId="0" fontId="7" fillId="35" borderId="10" xfId="51" applyFont="1" applyFill="1" applyBorder="1" applyAlignment="1">
      <alignment horizontal="left" vertical="center" wrapText="1"/>
      <protection/>
    </xf>
    <xf numFmtId="0" fontId="8" fillId="0" borderId="10" xfId="51" applyFont="1" applyBorder="1" applyAlignment="1">
      <alignment horizontal="left" vertical="center"/>
      <protection/>
    </xf>
    <xf numFmtId="0" fontId="9" fillId="0" borderId="10" xfId="51" applyFont="1" applyBorder="1" applyAlignment="1">
      <alignment horizontal="left" vertical="center" wrapText="1"/>
      <protection/>
    </xf>
    <xf numFmtId="0" fontId="5" fillId="33" borderId="10" xfId="51" applyFont="1" applyFill="1" applyBorder="1" applyAlignment="1">
      <alignment horizontal="left" vertical="center"/>
      <protection/>
    </xf>
    <xf numFmtId="0" fontId="7" fillId="33" borderId="10" xfId="51" applyFont="1" applyFill="1" applyBorder="1" applyAlignment="1">
      <alignment horizontal="left" vertical="center"/>
      <protection/>
    </xf>
    <xf numFmtId="0" fontId="7" fillId="0" borderId="10" xfId="51" applyFont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4" fontId="5" fillId="0" borderId="10" xfId="51" applyNumberFormat="1" applyFont="1" applyFill="1" applyBorder="1" applyAlignment="1">
      <alignment horizontal="center" vertical="center" wrapText="1"/>
      <protection/>
    </xf>
    <xf numFmtId="10" fontId="5" fillId="0" borderId="10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0" fontId="2" fillId="0" borderId="12" xfId="51" applyFont="1" applyBorder="1" applyAlignment="1">
      <alignment horizontal="left" vertical="center" wrapText="1"/>
      <protection/>
    </xf>
    <xf numFmtId="0" fontId="2" fillId="0" borderId="13" xfId="51" applyFont="1" applyBorder="1" applyAlignment="1">
      <alignment horizontal="left" vertical="center" wrapText="1"/>
      <protection/>
    </xf>
    <xf numFmtId="0" fontId="2" fillId="0" borderId="14" xfId="51" applyFont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="115" zoomScaleNormal="115" zoomScalePageLayoutView="0" workbookViewId="0" topLeftCell="A1">
      <selection activeCell="M11" sqref="M11"/>
    </sheetView>
  </sheetViews>
  <sheetFormatPr defaultColWidth="9.140625" defaultRowHeight="12.75"/>
  <cols>
    <col min="1" max="1" width="6.00390625" style="11" customWidth="1"/>
    <col min="2" max="2" width="10.28125" style="12" customWidth="1"/>
    <col min="3" max="3" width="9.140625" style="12" customWidth="1"/>
    <col min="4" max="4" width="33.140625" style="0" customWidth="1"/>
    <col min="5" max="5" width="11.8515625" style="0" customWidth="1"/>
    <col min="6" max="6" width="12.00390625" style="1" customWidth="1"/>
    <col min="7" max="7" width="14.00390625" style="2" customWidth="1"/>
    <col min="8" max="8" width="10.7109375" style="0" customWidth="1"/>
    <col min="9" max="9" width="8.28125" style="3" bestFit="1" customWidth="1"/>
  </cols>
  <sheetData>
    <row r="1" spans="7:9" ht="57.75" customHeight="1">
      <c r="G1" s="64" t="s">
        <v>135</v>
      </c>
      <c r="H1" s="64"/>
      <c r="I1" s="64"/>
    </row>
    <row r="4" spans="1:9" ht="12.75">
      <c r="A4" s="62" t="s">
        <v>134</v>
      </c>
      <c r="B4" s="63"/>
      <c r="C4" s="63"/>
      <c r="D4" s="63"/>
      <c r="E4" s="63"/>
      <c r="F4" s="63"/>
      <c r="G4" s="63"/>
      <c r="H4" s="63"/>
      <c r="I4" s="63"/>
    </row>
    <row r="5" spans="1:9" ht="12.75">
      <c r="A5" s="63"/>
      <c r="B5" s="63"/>
      <c r="C5" s="63"/>
      <c r="D5" s="63"/>
      <c r="E5" s="63"/>
      <c r="F5" s="63"/>
      <c r="G5" s="63"/>
      <c r="H5" s="63"/>
      <c r="I5" s="63"/>
    </row>
    <row r="7" spans="1:9" ht="72">
      <c r="A7" s="56" t="s">
        <v>0</v>
      </c>
      <c r="B7" s="56" t="s">
        <v>133</v>
      </c>
      <c r="C7" s="56" t="s">
        <v>129</v>
      </c>
      <c r="D7" s="57" t="s">
        <v>130</v>
      </c>
      <c r="E7" s="57" t="s">
        <v>131</v>
      </c>
      <c r="F7" s="57" t="s">
        <v>132</v>
      </c>
      <c r="G7" s="58" t="s">
        <v>1</v>
      </c>
      <c r="H7" s="57" t="s">
        <v>2</v>
      </c>
      <c r="I7" s="59" t="s">
        <v>3</v>
      </c>
    </row>
    <row r="8" spans="1:9" ht="12.75">
      <c r="A8" s="4">
        <v>1</v>
      </c>
      <c r="B8" s="5">
        <v>2</v>
      </c>
      <c r="C8" s="6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ht="12.75">
      <c r="A9" s="40">
        <v>600</v>
      </c>
      <c r="B9" s="40"/>
      <c r="C9" s="40"/>
      <c r="D9" s="41" t="s">
        <v>4</v>
      </c>
      <c r="E9" s="15">
        <f>E10+E14+E16+E23+E43</f>
        <v>26380932</v>
      </c>
      <c r="F9" s="15">
        <f>F10+F14+F16+F23</f>
        <v>15965282</v>
      </c>
      <c r="G9" s="16">
        <f>G10+G14+G16+G23</f>
        <v>15033813.470000003</v>
      </c>
      <c r="H9" s="15">
        <f>H10+H14+H16+H23</f>
        <v>5439124</v>
      </c>
      <c r="I9" s="17">
        <f aca="true" t="shared" si="0" ref="I9:I22">G9/F9</f>
        <v>0.9416566190312206</v>
      </c>
    </row>
    <row r="10" spans="1:9" ht="24">
      <c r="A10" s="42"/>
      <c r="B10" s="13">
        <v>60003</v>
      </c>
      <c r="C10" s="13"/>
      <c r="D10" s="43" t="s">
        <v>5</v>
      </c>
      <c r="E10" s="18">
        <f>E11+E12+E13</f>
        <v>3600000</v>
      </c>
      <c r="F10" s="18">
        <f>F11+F12+F13</f>
        <v>4147643</v>
      </c>
      <c r="G10" s="19">
        <f>G11+G12+G13</f>
        <v>4147642.31</v>
      </c>
      <c r="H10" s="18">
        <f>H11+H12+H13</f>
        <v>3757978</v>
      </c>
      <c r="I10" s="20">
        <f>G10/F10</f>
        <v>0.9999998336404555</v>
      </c>
    </row>
    <row r="11" spans="1:9" ht="34.5" customHeight="1">
      <c r="A11" s="44"/>
      <c r="B11" s="8"/>
      <c r="C11" s="8">
        <v>6050</v>
      </c>
      <c r="D11" s="45" t="s">
        <v>6</v>
      </c>
      <c r="E11" s="21">
        <v>100000</v>
      </c>
      <c r="F11" s="21">
        <v>0</v>
      </c>
      <c r="G11" s="22"/>
      <c r="H11" s="21"/>
      <c r="I11" s="23"/>
    </row>
    <row r="12" spans="1:9" ht="12.75">
      <c r="A12" s="44"/>
      <c r="B12" s="8"/>
      <c r="C12" s="8">
        <v>6050</v>
      </c>
      <c r="D12" s="45" t="s">
        <v>7</v>
      </c>
      <c r="E12" s="21">
        <v>0</v>
      </c>
      <c r="F12" s="21">
        <v>191230</v>
      </c>
      <c r="G12" s="24">
        <v>191230</v>
      </c>
      <c r="H12" s="21"/>
      <c r="I12" s="23">
        <f t="shared" si="0"/>
        <v>1</v>
      </c>
    </row>
    <row r="13" spans="1:9" ht="12.75">
      <c r="A13" s="44"/>
      <c r="B13" s="8"/>
      <c r="C13" s="8">
        <v>6050</v>
      </c>
      <c r="D13" s="45" t="s">
        <v>8</v>
      </c>
      <c r="E13" s="21">
        <v>3500000</v>
      </c>
      <c r="F13" s="21">
        <v>3956413</v>
      </c>
      <c r="G13" s="24">
        <v>3956412.31</v>
      </c>
      <c r="H13" s="21">
        <v>3757978</v>
      </c>
      <c r="I13" s="23">
        <f t="shared" si="0"/>
        <v>0.9999998255996024</v>
      </c>
    </row>
    <row r="14" spans="1:9" ht="12.75">
      <c r="A14" s="42"/>
      <c r="B14" s="13">
        <v>60004</v>
      </c>
      <c r="C14" s="13"/>
      <c r="D14" s="43" t="s">
        <v>9</v>
      </c>
      <c r="E14" s="18">
        <f>E15</f>
        <v>300000</v>
      </c>
      <c r="F14" s="18">
        <f>F15</f>
        <v>375000</v>
      </c>
      <c r="G14" s="19">
        <f>G15</f>
        <v>374835.63</v>
      </c>
      <c r="H14" s="18">
        <f>H15</f>
        <v>0</v>
      </c>
      <c r="I14" s="20">
        <f>G14/F14</f>
        <v>0.99956168</v>
      </c>
    </row>
    <row r="15" spans="1:9" ht="22.5" customHeight="1">
      <c r="A15" s="44"/>
      <c r="B15" s="8"/>
      <c r="C15" s="8">
        <v>6210</v>
      </c>
      <c r="D15" s="46" t="s">
        <v>10</v>
      </c>
      <c r="E15" s="25">
        <v>300000</v>
      </c>
      <c r="F15" s="25">
        <v>375000</v>
      </c>
      <c r="G15" s="24">
        <v>374835.63</v>
      </c>
      <c r="H15" s="25"/>
      <c r="I15" s="23">
        <f t="shared" si="0"/>
        <v>0.99956168</v>
      </c>
    </row>
    <row r="16" spans="1:9" ht="24">
      <c r="A16" s="42"/>
      <c r="B16" s="13">
        <v>60015</v>
      </c>
      <c r="C16" s="13"/>
      <c r="D16" s="43" t="s">
        <v>11</v>
      </c>
      <c r="E16" s="18">
        <f>E17+E18+E20+E21+E22</f>
        <v>8950000</v>
      </c>
      <c r="F16" s="18">
        <f>F17+F18+F20+F21+F22</f>
        <v>1343150</v>
      </c>
      <c r="G16" s="19">
        <f>SUM(G17:G22)-G18</f>
        <v>822948.1500000001</v>
      </c>
      <c r="H16" s="18">
        <f>SUM(H17:H22)-H18</f>
        <v>429485</v>
      </c>
      <c r="I16" s="20">
        <f>G16/F16</f>
        <v>0.61270010795518</v>
      </c>
    </row>
    <row r="17" spans="1:9" ht="22.5">
      <c r="A17" s="47"/>
      <c r="B17" s="55"/>
      <c r="C17" s="55">
        <v>6050</v>
      </c>
      <c r="D17" s="46" t="s">
        <v>12</v>
      </c>
      <c r="E17" s="26">
        <v>400000</v>
      </c>
      <c r="F17" s="26">
        <v>229000</v>
      </c>
      <c r="G17" s="27">
        <v>208282.09</v>
      </c>
      <c r="H17" s="26">
        <v>208260</v>
      </c>
      <c r="I17" s="23">
        <f t="shared" si="0"/>
        <v>0.9095287772925764</v>
      </c>
    </row>
    <row r="18" spans="1:9" ht="33.75">
      <c r="A18" s="44"/>
      <c r="B18" s="8"/>
      <c r="C18" s="8"/>
      <c r="D18" s="46" t="s">
        <v>13</v>
      </c>
      <c r="E18" s="25">
        <f>E19</f>
        <v>6650000</v>
      </c>
      <c r="F18" s="25">
        <f>F19</f>
        <v>867500</v>
      </c>
      <c r="G18" s="31">
        <f>G19</f>
        <v>368648.93</v>
      </c>
      <c r="H18" s="25">
        <f>H19</f>
        <v>218575</v>
      </c>
      <c r="I18" s="23">
        <f>G18/F18</f>
        <v>0.4249555389048991</v>
      </c>
    </row>
    <row r="19" spans="1:9" ht="33.75">
      <c r="A19" s="44"/>
      <c r="B19" s="8"/>
      <c r="C19" s="8">
        <v>6050</v>
      </c>
      <c r="D19" s="46" t="s">
        <v>13</v>
      </c>
      <c r="E19" s="25">
        <v>6650000</v>
      </c>
      <c r="F19" s="25">
        <v>867500</v>
      </c>
      <c r="G19" s="31">
        <v>368648.93</v>
      </c>
      <c r="H19" s="25">
        <v>218575</v>
      </c>
      <c r="I19" s="23">
        <f t="shared" si="0"/>
        <v>0.4249555389048991</v>
      </c>
    </row>
    <row r="20" spans="1:9" ht="33.75" customHeight="1">
      <c r="A20" s="44"/>
      <c r="B20" s="8"/>
      <c r="C20" s="8">
        <v>6050</v>
      </c>
      <c r="D20" s="46" t="s">
        <v>14</v>
      </c>
      <c r="E20" s="25">
        <v>1500000</v>
      </c>
      <c r="F20" s="25">
        <v>0</v>
      </c>
      <c r="G20" s="31"/>
      <c r="H20" s="25"/>
      <c r="I20" s="23"/>
    </row>
    <row r="21" spans="1:9" ht="22.5">
      <c r="A21" s="44"/>
      <c r="B21" s="8"/>
      <c r="C21" s="8">
        <v>6050</v>
      </c>
      <c r="D21" s="46" t="s">
        <v>15</v>
      </c>
      <c r="E21" s="25">
        <v>80000</v>
      </c>
      <c r="F21" s="25">
        <v>2650</v>
      </c>
      <c r="G21" s="24">
        <v>2649.78</v>
      </c>
      <c r="H21" s="25"/>
      <c r="I21" s="23">
        <f t="shared" si="0"/>
        <v>0.9999169811320755</v>
      </c>
    </row>
    <row r="22" spans="1:9" ht="33.75" customHeight="1">
      <c r="A22" s="44"/>
      <c r="B22" s="8"/>
      <c r="C22" s="8">
        <v>6050</v>
      </c>
      <c r="D22" s="46" t="s">
        <v>16</v>
      </c>
      <c r="E22" s="25">
        <v>320000</v>
      </c>
      <c r="F22" s="25">
        <v>244000</v>
      </c>
      <c r="G22" s="24">
        <v>243367.35</v>
      </c>
      <c r="H22" s="25">
        <v>2650</v>
      </c>
      <c r="I22" s="23">
        <f t="shared" si="0"/>
        <v>0.9974071721311476</v>
      </c>
    </row>
    <row r="23" spans="1:9" s="7" customFormat="1" ht="12.75">
      <c r="A23" s="42"/>
      <c r="B23" s="13">
        <v>60016</v>
      </c>
      <c r="C23" s="13"/>
      <c r="D23" s="43" t="s">
        <v>17</v>
      </c>
      <c r="E23" s="18">
        <f>SUM(E24:E42)</f>
        <v>13380932</v>
      </c>
      <c r="F23" s="18">
        <f>SUM(F24:F42)-F30-F34</f>
        <v>10099489</v>
      </c>
      <c r="G23" s="32">
        <f>SUM(G24:G42)-G30-G34</f>
        <v>9688387.38</v>
      </c>
      <c r="H23" s="33">
        <f>SUM(H24:H42)-H30-H34</f>
        <v>1251661</v>
      </c>
      <c r="I23" s="20">
        <f>G23/F23</f>
        <v>0.959294809866123</v>
      </c>
    </row>
    <row r="24" spans="1:9" ht="22.5">
      <c r="A24" s="44"/>
      <c r="B24" s="8"/>
      <c r="C24" s="8">
        <v>6050</v>
      </c>
      <c r="D24" s="46" t="s">
        <v>18</v>
      </c>
      <c r="E24" s="25">
        <v>350000</v>
      </c>
      <c r="F24" s="25">
        <v>730673</v>
      </c>
      <c r="G24" s="24">
        <v>703879.11</v>
      </c>
      <c r="H24" s="25">
        <v>639512</v>
      </c>
      <c r="I24" s="23">
        <f aca="true" t="shared" si="1" ref="I24:I42">G24/F24</f>
        <v>0.9633298479620842</v>
      </c>
    </row>
    <row r="25" spans="1:9" ht="12.75">
      <c r="A25" s="44"/>
      <c r="B25" s="8"/>
      <c r="C25" s="8">
        <v>6050</v>
      </c>
      <c r="D25" s="46" t="s">
        <v>19</v>
      </c>
      <c r="E25" s="25">
        <v>2272000</v>
      </c>
      <c r="F25" s="25">
        <v>1597000</v>
      </c>
      <c r="G25" s="24">
        <v>1596399.77</v>
      </c>
      <c r="H25" s="25"/>
      <c r="I25" s="23">
        <f t="shared" si="1"/>
        <v>0.9996241515341265</v>
      </c>
    </row>
    <row r="26" spans="1:9" ht="12.75">
      <c r="A26" s="44"/>
      <c r="B26" s="8"/>
      <c r="C26" s="8">
        <v>6050</v>
      </c>
      <c r="D26" s="46" t="s">
        <v>20</v>
      </c>
      <c r="E26" s="25">
        <v>2555000</v>
      </c>
      <c r="F26" s="25">
        <v>1671823</v>
      </c>
      <c r="G26" s="24">
        <v>1668254.62</v>
      </c>
      <c r="H26" s="25"/>
      <c r="I26" s="23">
        <f t="shared" si="1"/>
        <v>0.997865575482572</v>
      </c>
    </row>
    <row r="27" spans="1:9" ht="12.75">
      <c r="A27" s="44"/>
      <c r="B27" s="8"/>
      <c r="C27" s="8">
        <v>6050</v>
      </c>
      <c r="D27" s="46" t="s">
        <v>21</v>
      </c>
      <c r="E27" s="25">
        <v>470000</v>
      </c>
      <c r="F27" s="25">
        <v>520000</v>
      </c>
      <c r="G27" s="24">
        <v>519874.53</v>
      </c>
      <c r="H27" s="25"/>
      <c r="I27" s="23">
        <f t="shared" si="1"/>
        <v>0.9997587115384616</v>
      </c>
    </row>
    <row r="28" spans="1:9" ht="12.75">
      <c r="A28" s="44"/>
      <c r="B28" s="8"/>
      <c r="C28" s="8">
        <v>6050</v>
      </c>
      <c r="D28" s="46" t="s">
        <v>22</v>
      </c>
      <c r="E28" s="25">
        <v>1380000</v>
      </c>
      <c r="F28" s="25">
        <v>38600</v>
      </c>
      <c r="G28" s="24">
        <v>32889</v>
      </c>
      <c r="H28" s="25"/>
      <c r="I28" s="23">
        <f t="shared" si="1"/>
        <v>0.8520466321243523</v>
      </c>
    </row>
    <row r="29" spans="1:9" ht="12.75">
      <c r="A29" s="44"/>
      <c r="B29" s="8"/>
      <c r="C29" s="8">
        <v>6050</v>
      </c>
      <c r="D29" s="46" t="s">
        <v>23</v>
      </c>
      <c r="E29" s="25">
        <v>1000000</v>
      </c>
      <c r="F29" s="25">
        <v>727775</v>
      </c>
      <c r="G29" s="24">
        <v>727470.94</v>
      </c>
      <c r="H29" s="25"/>
      <c r="I29" s="23">
        <f t="shared" si="1"/>
        <v>0.9995822060389543</v>
      </c>
    </row>
    <row r="30" spans="1:9" ht="33.75">
      <c r="A30" s="44"/>
      <c r="B30" s="8"/>
      <c r="C30" s="8"/>
      <c r="D30" s="46" t="s">
        <v>24</v>
      </c>
      <c r="E30" s="25">
        <v>329082</v>
      </c>
      <c r="F30" s="25">
        <v>1424161</v>
      </c>
      <c r="G30" s="31">
        <f>SUM(G31:G33)</f>
        <v>1254611.1400000001</v>
      </c>
      <c r="H30" s="25"/>
      <c r="I30" s="34">
        <f>SUM(G31:G33)/F30</f>
        <v>0.8809475473629738</v>
      </c>
    </row>
    <row r="31" spans="1:9" ht="33.75">
      <c r="A31" s="44"/>
      <c r="B31" s="8"/>
      <c r="C31" s="8">
        <v>6050</v>
      </c>
      <c r="D31" s="46" t="s">
        <v>24</v>
      </c>
      <c r="E31" s="25">
        <v>0</v>
      </c>
      <c r="F31" s="25">
        <v>104414</v>
      </c>
      <c r="G31" s="31">
        <v>3500</v>
      </c>
      <c r="H31" s="25"/>
      <c r="I31" s="23">
        <f t="shared" si="1"/>
        <v>0.03352040914053671</v>
      </c>
    </row>
    <row r="32" spans="1:9" ht="33.75">
      <c r="A32" s="44"/>
      <c r="B32" s="8"/>
      <c r="C32" s="8">
        <v>6057</v>
      </c>
      <c r="D32" s="46" t="s">
        <v>24</v>
      </c>
      <c r="E32" s="25">
        <v>0</v>
      </c>
      <c r="F32" s="25">
        <v>927775</v>
      </c>
      <c r="G32" s="31">
        <v>893681.64</v>
      </c>
      <c r="H32" s="25"/>
      <c r="I32" s="23">
        <f t="shared" si="1"/>
        <v>0.9632525558459756</v>
      </c>
    </row>
    <row r="33" spans="1:9" ht="33.75">
      <c r="A33" s="44"/>
      <c r="B33" s="8"/>
      <c r="C33" s="8">
        <v>6059</v>
      </c>
      <c r="D33" s="46" t="s">
        <v>24</v>
      </c>
      <c r="E33" s="25">
        <v>0</v>
      </c>
      <c r="F33" s="25">
        <v>391972</v>
      </c>
      <c r="G33" s="31">
        <v>357429.5</v>
      </c>
      <c r="H33" s="25"/>
      <c r="I33" s="23">
        <f t="shared" si="1"/>
        <v>0.9118750829140857</v>
      </c>
    </row>
    <row r="34" spans="1:9" ht="22.5">
      <c r="A34" s="44"/>
      <c r="B34" s="8"/>
      <c r="C34" s="8"/>
      <c r="D34" s="46" t="s">
        <v>25</v>
      </c>
      <c r="E34" s="25">
        <v>137850</v>
      </c>
      <c r="F34" s="25">
        <v>522457</v>
      </c>
      <c r="G34" s="31">
        <f>SUM(G35:G37)</f>
        <v>361842.02</v>
      </c>
      <c r="H34" s="25"/>
      <c r="I34" s="34">
        <f>SUM(G35:G37)/F34</f>
        <v>0.6925776092577954</v>
      </c>
    </row>
    <row r="35" spans="1:9" ht="22.5">
      <c r="A35" s="44"/>
      <c r="B35" s="8"/>
      <c r="C35" s="8">
        <v>6050</v>
      </c>
      <c r="D35" s="46" t="s">
        <v>26</v>
      </c>
      <c r="E35" s="25">
        <v>0</v>
      </c>
      <c r="F35" s="25">
        <v>37850</v>
      </c>
      <c r="G35" s="31">
        <v>15.02</v>
      </c>
      <c r="H35" s="25"/>
      <c r="I35" s="23">
        <f t="shared" si="1"/>
        <v>0.00039682959048877145</v>
      </c>
    </row>
    <row r="36" spans="1:9" ht="22.5">
      <c r="A36" s="44"/>
      <c r="B36" s="8"/>
      <c r="C36" s="8">
        <v>6057</v>
      </c>
      <c r="D36" s="46" t="s">
        <v>25</v>
      </c>
      <c r="E36" s="25">
        <v>0</v>
      </c>
      <c r="F36" s="25">
        <v>119480</v>
      </c>
      <c r="G36" s="31">
        <v>0</v>
      </c>
      <c r="H36" s="25"/>
      <c r="I36" s="23">
        <f t="shared" si="1"/>
        <v>0</v>
      </c>
    </row>
    <row r="37" spans="1:9" ht="22.5">
      <c r="A37" s="44"/>
      <c r="B37" s="8"/>
      <c r="C37" s="8">
        <v>6059</v>
      </c>
      <c r="D37" s="46" t="s">
        <v>25</v>
      </c>
      <c r="E37" s="25">
        <v>0</v>
      </c>
      <c r="F37" s="25">
        <v>365127</v>
      </c>
      <c r="G37" s="31">
        <v>361827</v>
      </c>
      <c r="H37" s="25">
        <v>45127</v>
      </c>
      <c r="I37" s="23">
        <f t="shared" si="1"/>
        <v>0.990962048821369</v>
      </c>
    </row>
    <row r="38" spans="1:9" ht="22.5">
      <c r="A38" s="44"/>
      <c r="B38" s="8"/>
      <c r="C38" s="8">
        <v>6060</v>
      </c>
      <c r="D38" s="46" t="s">
        <v>27</v>
      </c>
      <c r="E38" s="25">
        <v>2970000</v>
      </c>
      <c r="F38" s="25">
        <v>0</v>
      </c>
      <c r="G38" s="31"/>
      <c r="H38" s="25"/>
      <c r="I38" s="23"/>
    </row>
    <row r="39" spans="1:9" ht="33.75" customHeight="1">
      <c r="A39" s="44"/>
      <c r="B39" s="8"/>
      <c r="C39" s="8">
        <v>6050</v>
      </c>
      <c r="D39" s="46" t="s">
        <v>28</v>
      </c>
      <c r="E39" s="25">
        <v>50000</v>
      </c>
      <c r="F39" s="25">
        <v>50000</v>
      </c>
      <c r="G39" s="24">
        <v>39975</v>
      </c>
      <c r="H39" s="25">
        <v>39975</v>
      </c>
      <c r="I39" s="23">
        <f t="shared" si="1"/>
        <v>0.7995</v>
      </c>
    </row>
    <row r="40" spans="1:9" ht="12.75">
      <c r="A40" s="44"/>
      <c r="B40" s="8"/>
      <c r="C40" s="8">
        <v>6050</v>
      </c>
      <c r="D40" s="46" t="s">
        <v>29</v>
      </c>
      <c r="E40" s="25">
        <v>1500000</v>
      </c>
      <c r="F40" s="25">
        <v>1920000</v>
      </c>
      <c r="G40" s="24">
        <v>1886339.72</v>
      </c>
      <c r="H40" s="25"/>
      <c r="I40" s="23">
        <f t="shared" si="1"/>
        <v>0.9824686041666667</v>
      </c>
    </row>
    <row r="41" spans="1:9" ht="12.75">
      <c r="A41" s="44"/>
      <c r="B41" s="8"/>
      <c r="C41" s="8">
        <v>6050</v>
      </c>
      <c r="D41" s="46" t="s">
        <v>30</v>
      </c>
      <c r="E41" s="25">
        <v>0</v>
      </c>
      <c r="F41" s="25">
        <v>530000</v>
      </c>
      <c r="G41" s="24">
        <v>529999</v>
      </c>
      <c r="H41" s="25">
        <v>527047</v>
      </c>
      <c r="I41" s="23">
        <f>G41/F41</f>
        <v>0.9999981132075472</v>
      </c>
    </row>
    <row r="42" spans="1:9" ht="12.75">
      <c r="A42" s="44"/>
      <c r="B42" s="8"/>
      <c r="C42" s="8">
        <v>6050</v>
      </c>
      <c r="D42" s="46" t="s">
        <v>31</v>
      </c>
      <c r="E42" s="25">
        <v>367000</v>
      </c>
      <c r="F42" s="25">
        <v>367000</v>
      </c>
      <c r="G42" s="24">
        <v>366852.53</v>
      </c>
      <c r="H42" s="25"/>
      <c r="I42" s="23">
        <f t="shared" si="1"/>
        <v>0.9995981743869211</v>
      </c>
    </row>
    <row r="43" spans="1:9" ht="12.75">
      <c r="A43" s="42"/>
      <c r="B43" s="13">
        <v>60095</v>
      </c>
      <c r="C43" s="13"/>
      <c r="D43" s="43" t="s">
        <v>32</v>
      </c>
      <c r="E43" s="18">
        <f>E44</f>
        <v>150000</v>
      </c>
      <c r="F43" s="18">
        <f>F44</f>
        <v>0</v>
      </c>
      <c r="G43" s="19">
        <f>G44</f>
        <v>0</v>
      </c>
      <c r="H43" s="18">
        <f>H44</f>
        <v>0</v>
      </c>
      <c r="I43" s="20"/>
    </row>
    <row r="44" spans="1:9" ht="12.75">
      <c r="A44" s="44"/>
      <c r="B44" s="8"/>
      <c r="C44" s="8">
        <v>6050</v>
      </c>
      <c r="D44" s="45" t="s">
        <v>33</v>
      </c>
      <c r="E44" s="21">
        <v>150000</v>
      </c>
      <c r="F44" s="21">
        <v>0</v>
      </c>
      <c r="G44" s="22"/>
      <c r="H44" s="21"/>
      <c r="I44" s="23"/>
    </row>
    <row r="45" spans="1:9" ht="12.75">
      <c r="A45" s="40">
        <v>630</v>
      </c>
      <c r="B45" s="35"/>
      <c r="C45" s="35"/>
      <c r="D45" s="41" t="s">
        <v>34</v>
      </c>
      <c r="E45" s="15">
        <f>E46+E51</f>
        <v>7488644</v>
      </c>
      <c r="F45" s="15">
        <f>F46+F51</f>
        <v>8311846</v>
      </c>
      <c r="G45" s="16">
        <f>G46+G51</f>
        <v>8062671.3</v>
      </c>
      <c r="H45" s="15">
        <f>H46+H51</f>
        <v>52268</v>
      </c>
      <c r="I45" s="17">
        <f>G45/F45</f>
        <v>0.970021737650096</v>
      </c>
    </row>
    <row r="46" spans="1:9" ht="24">
      <c r="A46" s="42"/>
      <c r="B46" s="13">
        <v>63003</v>
      </c>
      <c r="C46" s="13"/>
      <c r="D46" s="43" t="s">
        <v>35</v>
      </c>
      <c r="E46" s="18">
        <f>E47</f>
        <v>7488644</v>
      </c>
      <c r="F46" s="18">
        <f>F47</f>
        <v>7817397</v>
      </c>
      <c r="G46" s="19">
        <f>G47</f>
        <v>7568237.26</v>
      </c>
      <c r="H46" s="18">
        <f>H47</f>
        <v>48332</v>
      </c>
      <c r="I46" s="20">
        <f>G46/F46</f>
        <v>0.9681275314532446</v>
      </c>
    </row>
    <row r="47" spans="1:9" ht="12.75">
      <c r="A47" s="44"/>
      <c r="B47" s="8"/>
      <c r="C47" s="8"/>
      <c r="D47" s="46" t="s">
        <v>36</v>
      </c>
      <c r="E47" s="25">
        <f>SUM(E48:E50)</f>
        <v>7488644</v>
      </c>
      <c r="F47" s="25">
        <f>SUM(F48:F50)</f>
        <v>7817397</v>
      </c>
      <c r="G47" s="31">
        <f>SUM(G48:G50)</f>
        <v>7568237.26</v>
      </c>
      <c r="H47" s="25">
        <f>SUM(H48:H50)</f>
        <v>48332</v>
      </c>
      <c r="I47" s="34">
        <f>SUM(G48:G50)/F47</f>
        <v>0.9681275314532446</v>
      </c>
    </row>
    <row r="48" spans="1:9" ht="12.75">
      <c r="A48" s="48"/>
      <c r="B48" s="8"/>
      <c r="C48" s="8">
        <v>6057</v>
      </c>
      <c r="D48" s="46" t="s">
        <v>37</v>
      </c>
      <c r="E48" s="25">
        <v>2966201</v>
      </c>
      <c r="F48" s="25">
        <v>4973049</v>
      </c>
      <c r="G48" s="31">
        <v>4827785.54</v>
      </c>
      <c r="H48" s="25"/>
      <c r="I48" s="23">
        <f aca="true" t="shared" si="2" ref="I48:I69">G48/F48</f>
        <v>0.9707898595006805</v>
      </c>
    </row>
    <row r="49" spans="1:9" ht="12.75">
      <c r="A49" s="48"/>
      <c r="B49" s="8"/>
      <c r="C49" s="8">
        <v>6059</v>
      </c>
      <c r="D49" s="46" t="s">
        <v>38</v>
      </c>
      <c r="E49" s="25">
        <v>4277443</v>
      </c>
      <c r="F49" s="25">
        <v>2249748</v>
      </c>
      <c r="G49" s="31">
        <v>2206362.87</v>
      </c>
      <c r="H49" s="25">
        <v>18700</v>
      </c>
      <c r="I49" s="23">
        <f t="shared" si="2"/>
        <v>0.9807155601427361</v>
      </c>
    </row>
    <row r="50" spans="1:9" ht="12.75">
      <c r="A50" s="48"/>
      <c r="B50" s="8"/>
      <c r="C50" s="8">
        <v>6050</v>
      </c>
      <c r="D50" s="46" t="s">
        <v>39</v>
      </c>
      <c r="E50" s="25">
        <v>245000</v>
      </c>
      <c r="F50" s="25">
        <v>594600</v>
      </c>
      <c r="G50" s="31">
        <v>534088.85</v>
      </c>
      <c r="H50" s="25">
        <v>29632</v>
      </c>
      <c r="I50" s="23">
        <f t="shared" si="2"/>
        <v>0.8982321728893373</v>
      </c>
    </row>
    <row r="51" spans="1:9" ht="12.75">
      <c r="A51" s="42"/>
      <c r="B51" s="13">
        <v>63095</v>
      </c>
      <c r="C51" s="13"/>
      <c r="D51" s="43" t="s">
        <v>32</v>
      </c>
      <c r="E51" s="18">
        <f>E52+E53</f>
        <v>0</v>
      </c>
      <c r="F51" s="18">
        <f>F52+F53</f>
        <v>494449</v>
      </c>
      <c r="G51" s="19">
        <f>G52+G53</f>
        <v>494434.04</v>
      </c>
      <c r="H51" s="18">
        <f>H52+H53</f>
        <v>3936</v>
      </c>
      <c r="I51" s="20">
        <f t="shared" si="2"/>
        <v>0.9999697440989869</v>
      </c>
    </row>
    <row r="52" spans="1:9" ht="22.5" customHeight="1">
      <c r="A52" s="44"/>
      <c r="B52" s="8"/>
      <c r="C52" s="8">
        <v>6050</v>
      </c>
      <c r="D52" s="46" t="s">
        <v>40</v>
      </c>
      <c r="E52" s="25">
        <v>0</v>
      </c>
      <c r="F52" s="25">
        <v>477936</v>
      </c>
      <c r="G52" s="24">
        <v>477921.04</v>
      </c>
      <c r="H52" s="28"/>
      <c r="I52" s="23">
        <f t="shared" si="2"/>
        <v>0.9999686987379063</v>
      </c>
    </row>
    <row r="53" spans="1:9" ht="33.75">
      <c r="A53" s="44"/>
      <c r="B53" s="8"/>
      <c r="C53" s="8">
        <v>6050</v>
      </c>
      <c r="D53" s="46" t="s">
        <v>41</v>
      </c>
      <c r="E53" s="25">
        <v>0</v>
      </c>
      <c r="F53" s="25">
        <v>16513</v>
      </c>
      <c r="G53" s="24">
        <v>16513</v>
      </c>
      <c r="H53" s="25">
        <v>3936</v>
      </c>
      <c r="I53" s="23">
        <f t="shared" si="2"/>
        <v>1</v>
      </c>
    </row>
    <row r="54" spans="1:9" ht="12.75">
      <c r="A54" s="40">
        <v>700</v>
      </c>
      <c r="B54" s="35"/>
      <c r="C54" s="35"/>
      <c r="D54" s="41" t="s">
        <v>42</v>
      </c>
      <c r="E54" s="15">
        <f>E55+E57+E59</f>
        <v>2166000</v>
      </c>
      <c r="F54" s="15">
        <f>F55+F57+F59</f>
        <v>3355678</v>
      </c>
      <c r="G54" s="16">
        <f>G55+G57+G59</f>
        <v>3294029.5300000003</v>
      </c>
      <c r="H54" s="15">
        <f>H55+H57+H59</f>
        <v>91000</v>
      </c>
      <c r="I54" s="17">
        <f t="shared" si="2"/>
        <v>0.9816286097772194</v>
      </c>
    </row>
    <row r="55" spans="1:9" ht="24">
      <c r="A55" s="42"/>
      <c r="B55" s="13">
        <v>70004</v>
      </c>
      <c r="C55" s="13"/>
      <c r="D55" s="43" t="s">
        <v>43</v>
      </c>
      <c r="E55" s="18">
        <f>E56</f>
        <v>100000</v>
      </c>
      <c r="F55" s="18">
        <f>F56</f>
        <v>100000</v>
      </c>
      <c r="G55" s="19">
        <f>G56</f>
        <v>98800.91</v>
      </c>
      <c r="H55" s="18">
        <f>H56</f>
        <v>0</v>
      </c>
      <c r="I55" s="20">
        <f t="shared" si="2"/>
        <v>0.9880091000000001</v>
      </c>
    </row>
    <row r="56" spans="1:9" ht="12.75">
      <c r="A56" s="44"/>
      <c r="B56" s="8"/>
      <c r="C56" s="8">
        <v>6210</v>
      </c>
      <c r="D56" s="45" t="s">
        <v>44</v>
      </c>
      <c r="E56" s="21">
        <v>100000</v>
      </c>
      <c r="F56" s="21">
        <v>100000</v>
      </c>
      <c r="G56" s="24">
        <v>98800.91</v>
      </c>
      <c r="H56" s="21"/>
      <c r="I56" s="23">
        <f t="shared" si="2"/>
        <v>0.9880091000000001</v>
      </c>
    </row>
    <row r="57" spans="1:9" ht="12.75">
      <c r="A57" s="42"/>
      <c r="B57" s="13">
        <v>70005</v>
      </c>
      <c r="C57" s="13"/>
      <c r="D57" s="43" t="s">
        <v>42</v>
      </c>
      <c r="E57" s="18">
        <f>E58</f>
        <v>0</v>
      </c>
      <c r="F57" s="18">
        <f>F58</f>
        <v>1325141</v>
      </c>
      <c r="G57" s="19">
        <f>G58</f>
        <v>1325139.35</v>
      </c>
      <c r="H57" s="18">
        <f>H58</f>
        <v>0</v>
      </c>
      <c r="I57" s="20">
        <f t="shared" si="2"/>
        <v>0.999998754849484</v>
      </c>
    </row>
    <row r="58" spans="1:9" ht="22.5">
      <c r="A58" s="44"/>
      <c r="B58" s="8"/>
      <c r="C58" s="8">
        <v>6060</v>
      </c>
      <c r="D58" s="45" t="s">
        <v>45</v>
      </c>
      <c r="E58" s="21">
        <v>0</v>
      </c>
      <c r="F58" s="21">
        <v>1325141</v>
      </c>
      <c r="G58" s="24">
        <v>1325139.35</v>
      </c>
      <c r="H58" s="21"/>
      <c r="I58" s="23">
        <f t="shared" si="2"/>
        <v>0.999998754849484</v>
      </c>
    </row>
    <row r="59" spans="1:9" ht="12.75">
      <c r="A59" s="42"/>
      <c r="B59" s="13">
        <v>70095</v>
      </c>
      <c r="C59" s="13"/>
      <c r="D59" s="43" t="s">
        <v>46</v>
      </c>
      <c r="E59" s="18">
        <f>E60+E61+E62</f>
        <v>2066000</v>
      </c>
      <c r="F59" s="18">
        <f>F60+F61+F62</f>
        <v>1930537</v>
      </c>
      <c r="G59" s="19">
        <f>G60+G61+G62</f>
        <v>1870089.27</v>
      </c>
      <c r="H59" s="18">
        <f>H60+H61+H62</f>
        <v>91000</v>
      </c>
      <c r="I59" s="20">
        <f t="shared" si="2"/>
        <v>0.968688644662081</v>
      </c>
    </row>
    <row r="60" spans="1:9" ht="45" customHeight="1">
      <c r="A60" s="44"/>
      <c r="B60" s="8"/>
      <c r="C60" s="8">
        <v>6210</v>
      </c>
      <c r="D60" s="46" t="s">
        <v>47</v>
      </c>
      <c r="E60" s="25">
        <v>1216000</v>
      </c>
      <c r="F60" s="25">
        <v>1216000</v>
      </c>
      <c r="G60" s="24">
        <v>1199989.59</v>
      </c>
      <c r="H60" s="25"/>
      <c r="I60" s="23">
        <f t="shared" si="2"/>
        <v>0.9868335444078948</v>
      </c>
    </row>
    <row r="61" spans="1:9" ht="23.25" customHeight="1">
      <c r="A61" s="44"/>
      <c r="B61" s="8"/>
      <c r="C61" s="8">
        <v>6050</v>
      </c>
      <c r="D61" s="45" t="s">
        <v>48</v>
      </c>
      <c r="E61" s="25">
        <v>150000</v>
      </c>
      <c r="F61" s="25">
        <v>91000</v>
      </c>
      <c r="G61" s="24">
        <v>91000</v>
      </c>
      <c r="H61" s="25">
        <v>91000</v>
      </c>
      <c r="I61" s="23">
        <f t="shared" si="2"/>
        <v>1</v>
      </c>
    </row>
    <row r="62" spans="1:9" ht="22.5">
      <c r="A62" s="44"/>
      <c r="B62" s="8"/>
      <c r="C62" s="8">
        <v>6210</v>
      </c>
      <c r="D62" s="45" t="s">
        <v>49</v>
      </c>
      <c r="E62" s="25">
        <v>700000</v>
      </c>
      <c r="F62" s="25">
        <v>623537</v>
      </c>
      <c r="G62" s="24">
        <v>579099.68</v>
      </c>
      <c r="H62" s="25"/>
      <c r="I62" s="23">
        <f t="shared" si="2"/>
        <v>0.9287334673002565</v>
      </c>
    </row>
    <row r="63" spans="1:9" ht="12.75">
      <c r="A63" s="40">
        <v>710</v>
      </c>
      <c r="B63" s="35"/>
      <c r="C63" s="35"/>
      <c r="D63" s="41" t="s">
        <v>50</v>
      </c>
      <c r="E63" s="15">
        <f>E64</f>
        <v>0</v>
      </c>
      <c r="F63" s="15">
        <f>F64</f>
        <v>479400</v>
      </c>
      <c r="G63" s="16">
        <f>G64</f>
        <v>115722.1</v>
      </c>
      <c r="H63" s="15">
        <f>H64</f>
        <v>113160</v>
      </c>
      <c r="I63" s="17">
        <f t="shared" si="2"/>
        <v>0.24138944513975805</v>
      </c>
    </row>
    <row r="64" spans="1:9" ht="12.75">
      <c r="A64" s="42"/>
      <c r="B64" s="13">
        <v>71095</v>
      </c>
      <c r="C64" s="13"/>
      <c r="D64" s="43" t="s">
        <v>51</v>
      </c>
      <c r="E64" s="18">
        <f>E65+E66</f>
        <v>0</v>
      </c>
      <c r="F64" s="18">
        <f>F65+F66</f>
        <v>479400</v>
      </c>
      <c r="G64" s="19">
        <f>G65+G66</f>
        <v>115722.1</v>
      </c>
      <c r="H64" s="18">
        <f>H65+H66</f>
        <v>113160</v>
      </c>
      <c r="I64" s="20">
        <f t="shared" si="2"/>
        <v>0.24138944513975805</v>
      </c>
    </row>
    <row r="65" spans="1:9" ht="56.25">
      <c r="A65" s="44"/>
      <c r="B65" s="8"/>
      <c r="C65" s="8">
        <v>6010</v>
      </c>
      <c r="D65" s="45" t="s">
        <v>52</v>
      </c>
      <c r="E65" s="25">
        <v>0</v>
      </c>
      <c r="F65" s="25">
        <v>230000</v>
      </c>
      <c r="G65" s="24">
        <v>2562.1</v>
      </c>
      <c r="H65" s="25"/>
      <c r="I65" s="23">
        <f t="shared" si="2"/>
        <v>0.011139565217391303</v>
      </c>
    </row>
    <row r="66" spans="1:9" ht="12.75">
      <c r="A66" s="44"/>
      <c r="B66" s="8"/>
      <c r="C66" s="8">
        <v>6050</v>
      </c>
      <c r="D66" s="45" t="s">
        <v>53</v>
      </c>
      <c r="E66" s="25">
        <v>0</v>
      </c>
      <c r="F66" s="25">
        <v>249400</v>
      </c>
      <c r="G66" s="24">
        <v>113160</v>
      </c>
      <c r="H66" s="25">
        <v>113160</v>
      </c>
      <c r="I66" s="23">
        <f t="shared" si="2"/>
        <v>0.453728949478749</v>
      </c>
    </row>
    <row r="67" spans="1:9" ht="12.75">
      <c r="A67" s="40">
        <v>750</v>
      </c>
      <c r="B67" s="35"/>
      <c r="C67" s="35"/>
      <c r="D67" s="41" t="s">
        <v>54</v>
      </c>
      <c r="E67" s="15">
        <f>E68</f>
        <v>6080006</v>
      </c>
      <c r="F67" s="15">
        <f>F68</f>
        <v>1329593</v>
      </c>
      <c r="G67" s="16">
        <f>G68</f>
        <v>544924.9</v>
      </c>
      <c r="H67" s="15">
        <f>H68</f>
        <v>416432</v>
      </c>
      <c r="I67" s="17">
        <f t="shared" si="2"/>
        <v>0.4098433881646489</v>
      </c>
    </row>
    <row r="68" spans="1:9" ht="24">
      <c r="A68" s="42"/>
      <c r="B68" s="13">
        <v>75023</v>
      </c>
      <c r="C68" s="13"/>
      <c r="D68" s="43" t="s">
        <v>55</v>
      </c>
      <c r="E68" s="18">
        <f>E69+E70+E73+E74+E75+E76</f>
        <v>6080006</v>
      </c>
      <c r="F68" s="18">
        <f>F69+F70+F73+F74+F75+F76</f>
        <v>1329593</v>
      </c>
      <c r="G68" s="19">
        <f>G69+G70+G73+G74+G75+G76</f>
        <v>544924.9</v>
      </c>
      <c r="H68" s="18">
        <f>H69+H70+H73+H74+H75+H76</f>
        <v>416432</v>
      </c>
      <c r="I68" s="20">
        <f t="shared" si="2"/>
        <v>0.4098433881646489</v>
      </c>
    </row>
    <row r="69" spans="1:9" ht="24">
      <c r="A69" s="49"/>
      <c r="B69" s="14"/>
      <c r="C69" s="14">
        <v>6060</v>
      </c>
      <c r="D69" s="50" t="s">
        <v>56</v>
      </c>
      <c r="E69" s="36">
        <v>145000</v>
      </c>
      <c r="F69" s="36">
        <v>145000</v>
      </c>
      <c r="G69" s="37">
        <v>124802.9</v>
      </c>
      <c r="H69" s="36"/>
      <c r="I69" s="38">
        <f t="shared" si="2"/>
        <v>0.8607096551724137</v>
      </c>
    </row>
    <row r="70" spans="1:9" ht="22.5">
      <c r="A70" s="44"/>
      <c r="B70" s="8"/>
      <c r="C70" s="8"/>
      <c r="D70" s="46" t="s">
        <v>57</v>
      </c>
      <c r="E70" s="25">
        <f>E71+E72</f>
        <v>5681066</v>
      </c>
      <c r="F70" s="25">
        <f>F71+F72</f>
        <v>926653</v>
      </c>
      <c r="G70" s="24">
        <f>G71+G72</f>
        <v>257147</v>
      </c>
      <c r="H70" s="25">
        <f>H71+H72</f>
        <v>257147</v>
      </c>
      <c r="I70" s="34">
        <f>SUM(G71:G72)/F70</f>
        <v>0.2775008552284404</v>
      </c>
    </row>
    <row r="71" spans="1:9" ht="12.75">
      <c r="A71" s="44"/>
      <c r="B71" s="8"/>
      <c r="C71" s="8">
        <v>6057</v>
      </c>
      <c r="D71" s="46" t="s">
        <v>37</v>
      </c>
      <c r="E71" s="25">
        <v>4828906</v>
      </c>
      <c r="F71" s="25">
        <v>669506</v>
      </c>
      <c r="G71" s="24"/>
      <c r="H71" s="25"/>
      <c r="I71" s="23">
        <f aca="true" t="shared" si="3" ref="I71:I77">G71/F71</f>
        <v>0</v>
      </c>
    </row>
    <row r="72" spans="1:9" ht="12.75">
      <c r="A72" s="44"/>
      <c r="B72" s="8"/>
      <c r="C72" s="8">
        <v>6059</v>
      </c>
      <c r="D72" s="46" t="s">
        <v>58</v>
      </c>
      <c r="E72" s="25">
        <v>852160</v>
      </c>
      <c r="F72" s="25">
        <v>257147</v>
      </c>
      <c r="G72" s="24">
        <v>257147</v>
      </c>
      <c r="H72" s="25">
        <v>257147</v>
      </c>
      <c r="I72" s="23">
        <f t="shared" si="3"/>
        <v>1</v>
      </c>
    </row>
    <row r="73" spans="1:9" ht="12.75">
      <c r="A73" s="44"/>
      <c r="B73" s="8"/>
      <c r="C73" s="8">
        <v>6050</v>
      </c>
      <c r="D73" s="46" t="s">
        <v>59</v>
      </c>
      <c r="E73" s="25">
        <v>0</v>
      </c>
      <c r="F73" s="25">
        <v>160000</v>
      </c>
      <c r="G73" s="24">
        <v>159285</v>
      </c>
      <c r="H73" s="25">
        <v>159285</v>
      </c>
      <c r="I73" s="23">
        <f t="shared" si="3"/>
        <v>0.99553125</v>
      </c>
    </row>
    <row r="74" spans="1:9" ht="22.5">
      <c r="A74" s="44"/>
      <c r="B74" s="8"/>
      <c r="C74" s="8">
        <v>6050</v>
      </c>
      <c r="D74" s="46" t="s">
        <v>60</v>
      </c>
      <c r="E74" s="25">
        <v>130000</v>
      </c>
      <c r="F74" s="25">
        <v>4000</v>
      </c>
      <c r="G74" s="31">
        <v>3690</v>
      </c>
      <c r="H74" s="25"/>
      <c r="I74" s="23">
        <f t="shared" si="3"/>
        <v>0.9225</v>
      </c>
    </row>
    <row r="75" spans="1:9" ht="78.75">
      <c r="A75" s="44"/>
      <c r="B75" s="8"/>
      <c r="C75" s="8">
        <v>6630</v>
      </c>
      <c r="D75" s="46" t="s">
        <v>61</v>
      </c>
      <c r="E75" s="25">
        <v>83940</v>
      </c>
      <c r="F75" s="25">
        <v>83940</v>
      </c>
      <c r="G75" s="31"/>
      <c r="H75" s="25"/>
      <c r="I75" s="23">
        <f t="shared" si="3"/>
        <v>0</v>
      </c>
    </row>
    <row r="76" spans="1:9" ht="12.75">
      <c r="A76" s="44"/>
      <c r="B76" s="8"/>
      <c r="C76" s="8">
        <v>6060</v>
      </c>
      <c r="D76" s="46" t="s">
        <v>62</v>
      </c>
      <c r="E76" s="25">
        <v>40000</v>
      </c>
      <c r="F76" s="25">
        <v>10000</v>
      </c>
      <c r="G76" s="31"/>
      <c r="H76" s="25"/>
      <c r="I76" s="23">
        <f t="shared" si="3"/>
        <v>0</v>
      </c>
    </row>
    <row r="77" spans="1:9" ht="12.75">
      <c r="A77" s="40">
        <v>754</v>
      </c>
      <c r="B77" s="35"/>
      <c r="C77" s="35"/>
      <c r="D77" s="41" t="s">
        <v>63</v>
      </c>
      <c r="E77" s="15">
        <f>E78+E80</f>
        <v>15000</v>
      </c>
      <c r="F77" s="15">
        <f>F78+F80</f>
        <v>26000</v>
      </c>
      <c r="G77" s="16">
        <f>G78+G80</f>
        <v>25701</v>
      </c>
      <c r="H77" s="15">
        <f>H78+H80</f>
        <v>0</v>
      </c>
      <c r="I77" s="17">
        <f t="shared" si="3"/>
        <v>0.9885</v>
      </c>
    </row>
    <row r="78" spans="1:9" ht="24">
      <c r="A78" s="42"/>
      <c r="B78" s="13">
        <v>75410</v>
      </c>
      <c r="C78" s="13"/>
      <c r="D78" s="43" t="s">
        <v>64</v>
      </c>
      <c r="E78" s="18">
        <f>E79</f>
        <v>15000</v>
      </c>
      <c r="F78" s="18">
        <f>F79</f>
        <v>15000</v>
      </c>
      <c r="G78" s="19">
        <f>G79</f>
        <v>15000</v>
      </c>
      <c r="H78" s="18">
        <f>H79</f>
        <v>0</v>
      </c>
      <c r="I78" s="20">
        <f aca="true" t="shared" si="4" ref="I78:I83">G78/F78</f>
        <v>1</v>
      </c>
    </row>
    <row r="79" spans="1:9" ht="33.75">
      <c r="A79" s="44"/>
      <c r="B79" s="8"/>
      <c r="C79" s="8">
        <v>6170</v>
      </c>
      <c r="D79" s="46" t="s">
        <v>65</v>
      </c>
      <c r="E79" s="25">
        <v>15000</v>
      </c>
      <c r="F79" s="25">
        <v>15000</v>
      </c>
      <c r="G79" s="24">
        <v>15000</v>
      </c>
      <c r="H79" s="25"/>
      <c r="I79" s="23">
        <f t="shared" si="4"/>
        <v>1</v>
      </c>
    </row>
    <row r="80" spans="1:9" ht="12.75">
      <c r="A80" s="42"/>
      <c r="B80" s="13">
        <v>75416</v>
      </c>
      <c r="C80" s="13"/>
      <c r="D80" s="43" t="s">
        <v>66</v>
      </c>
      <c r="E80" s="18">
        <f>E81</f>
        <v>0</v>
      </c>
      <c r="F80" s="18">
        <f>F81</f>
        <v>11000</v>
      </c>
      <c r="G80" s="19">
        <f>G81</f>
        <v>10701</v>
      </c>
      <c r="H80" s="18">
        <f>H81</f>
        <v>0</v>
      </c>
      <c r="I80" s="20">
        <f t="shared" si="4"/>
        <v>0.9728181818181818</v>
      </c>
    </row>
    <row r="81" spans="1:9" ht="22.5">
      <c r="A81" s="44"/>
      <c r="B81" s="8"/>
      <c r="C81" s="8">
        <v>6060</v>
      </c>
      <c r="D81" s="46" t="s">
        <v>67</v>
      </c>
      <c r="E81" s="25">
        <v>0</v>
      </c>
      <c r="F81" s="25">
        <v>11000</v>
      </c>
      <c r="G81" s="24">
        <v>10701</v>
      </c>
      <c r="H81" s="25"/>
      <c r="I81" s="23">
        <f t="shared" si="4"/>
        <v>0.9728181818181818</v>
      </c>
    </row>
    <row r="82" spans="1:9" ht="12.75">
      <c r="A82" s="40">
        <v>801</v>
      </c>
      <c r="B82" s="35"/>
      <c r="C82" s="35"/>
      <c r="D82" s="41" t="s">
        <v>68</v>
      </c>
      <c r="E82" s="15">
        <f>E83+E91+E96</f>
        <v>6061000</v>
      </c>
      <c r="F82" s="15">
        <f>F83+F91+F96</f>
        <v>3150966</v>
      </c>
      <c r="G82" s="15">
        <f>G83+G91+G96</f>
        <v>3093973.97</v>
      </c>
      <c r="H82" s="15">
        <f>H83+H91+H96</f>
        <v>901300</v>
      </c>
      <c r="I82" s="17">
        <f t="shared" si="4"/>
        <v>0.981912838792929</v>
      </c>
    </row>
    <row r="83" spans="1:9" ht="12.75">
      <c r="A83" s="42"/>
      <c r="B83" s="13">
        <v>80101</v>
      </c>
      <c r="C83" s="13"/>
      <c r="D83" s="43" t="s">
        <v>69</v>
      </c>
      <c r="E83" s="18">
        <f>SUM(E84:E90)</f>
        <v>4926000</v>
      </c>
      <c r="F83" s="18">
        <f>SUM(F84:F90)</f>
        <v>1969750</v>
      </c>
      <c r="G83" s="19">
        <f>SUM(G84:G90)</f>
        <v>1969110.4900000002</v>
      </c>
      <c r="H83" s="18">
        <f>SUM(H84:H90)</f>
        <v>43750</v>
      </c>
      <c r="I83" s="20">
        <f t="shared" si="4"/>
        <v>0.9996753344333038</v>
      </c>
    </row>
    <row r="84" spans="1:9" ht="22.5">
      <c r="A84" s="44"/>
      <c r="B84" s="8"/>
      <c r="C84" s="8">
        <v>6050</v>
      </c>
      <c r="D84" s="46" t="s">
        <v>70</v>
      </c>
      <c r="E84" s="25">
        <v>3620000</v>
      </c>
      <c r="F84" s="25">
        <v>1052000</v>
      </c>
      <c r="G84" s="31">
        <v>1051529.16</v>
      </c>
      <c r="H84" s="25"/>
      <c r="I84" s="23">
        <f aca="true" t="shared" si="5" ref="I84:I101">G84/F84</f>
        <v>0.9995524334600759</v>
      </c>
    </row>
    <row r="85" spans="1:9" ht="22.5">
      <c r="A85" s="44"/>
      <c r="B85" s="8"/>
      <c r="C85" s="8">
        <v>6050</v>
      </c>
      <c r="D85" s="46" t="s">
        <v>71</v>
      </c>
      <c r="E85" s="25">
        <v>66000</v>
      </c>
      <c r="F85" s="25">
        <v>29000</v>
      </c>
      <c r="G85" s="24">
        <v>28930.09</v>
      </c>
      <c r="H85" s="25"/>
      <c r="I85" s="23">
        <f t="shared" si="5"/>
        <v>0.9975893103448276</v>
      </c>
    </row>
    <row r="86" spans="1:9" ht="33.75">
      <c r="A86" s="44"/>
      <c r="B86" s="8"/>
      <c r="C86" s="8">
        <v>6050</v>
      </c>
      <c r="D86" s="46" t="s">
        <v>72</v>
      </c>
      <c r="E86" s="25">
        <v>500000</v>
      </c>
      <c r="F86" s="25">
        <v>454600</v>
      </c>
      <c r="G86" s="24">
        <v>454517.89</v>
      </c>
      <c r="H86" s="25"/>
      <c r="I86" s="23">
        <f t="shared" si="5"/>
        <v>0.9998193796744391</v>
      </c>
    </row>
    <row r="87" spans="1:9" ht="33.75">
      <c r="A87" s="44"/>
      <c r="B87" s="8"/>
      <c r="C87" s="8">
        <v>6050</v>
      </c>
      <c r="D87" s="46" t="s">
        <v>73</v>
      </c>
      <c r="E87" s="25">
        <v>400000</v>
      </c>
      <c r="F87" s="25">
        <v>390400</v>
      </c>
      <c r="G87" s="24">
        <v>390383.35</v>
      </c>
      <c r="H87" s="25"/>
      <c r="I87" s="23">
        <f t="shared" si="5"/>
        <v>0.9999573514344262</v>
      </c>
    </row>
    <row r="88" spans="1:9" ht="22.5">
      <c r="A88" s="44"/>
      <c r="B88" s="8"/>
      <c r="C88" s="8">
        <v>6050</v>
      </c>
      <c r="D88" s="46" t="s">
        <v>74</v>
      </c>
      <c r="E88" s="25">
        <v>125000</v>
      </c>
      <c r="F88" s="25">
        <v>43750</v>
      </c>
      <c r="G88" s="24">
        <v>43750</v>
      </c>
      <c r="H88" s="25">
        <v>43750</v>
      </c>
      <c r="I88" s="23">
        <f t="shared" si="5"/>
        <v>1</v>
      </c>
    </row>
    <row r="89" spans="1:9" ht="33.75">
      <c r="A89" s="44"/>
      <c r="B89" s="8"/>
      <c r="C89" s="8">
        <v>6050</v>
      </c>
      <c r="D89" s="46" t="s">
        <v>75</v>
      </c>
      <c r="E89" s="25">
        <v>200000</v>
      </c>
      <c r="F89" s="25">
        <v>0</v>
      </c>
      <c r="G89" s="31"/>
      <c r="H89" s="25"/>
      <c r="I89" s="23"/>
    </row>
    <row r="90" spans="1:9" ht="33.75">
      <c r="A90" s="44"/>
      <c r="B90" s="8"/>
      <c r="C90" s="8">
        <v>6050</v>
      </c>
      <c r="D90" s="46" t="s">
        <v>76</v>
      </c>
      <c r="E90" s="25">
        <v>15000</v>
      </c>
      <c r="F90" s="25">
        <v>0</v>
      </c>
      <c r="G90" s="31"/>
      <c r="H90" s="25"/>
      <c r="I90" s="23"/>
    </row>
    <row r="91" spans="1:9" ht="12.75">
      <c r="A91" s="42"/>
      <c r="B91" s="13">
        <v>80120</v>
      </c>
      <c r="C91" s="13">
        <v>6050</v>
      </c>
      <c r="D91" s="43" t="s">
        <v>77</v>
      </c>
      <c r="E91" s="18">
        <f>SUM(E92:E95)</f>
        <v>635000</v>
      </c>
      <c r="F91" s="18">
        <f>SUM(F92:F95)</f>
        <v>817748</v>
      </c>
      <c r="G91" s="19">
        <f>SUM(G92:G95)</f>
        <v>798811.5900000001</v>
      </c>
      <c r="H91" s="18">
        <f>SUM(H92:H95)</f>
        <v>725750</v>
      </c>
      <c r="I91" s="20">
        <f>G91/F91</f>
        <v>0.9768432206498825</v>
      </c>
    </row>
    <row r="92" spans="1:9" ht="22.5">
      <c r="A92" s="44"/>
      <c r="B92" s="8"/>
      <c r="C92" s="8">
        <v>6050</v>
      </c>
      <c r="D92" s="45" t="s">
        <v>78</v>
      </c>
      <c r="E92" s="25">
        <v>435000</v>
      </c>
      <c r="F92" s="25">
        <v>594095</v>
      </c>
      <c r="G92" s="31">
        <v>581839.02</v>
      </c>
      <c r="H92" s="25">
        <v>558400</v>
      </c>
      <c r="I92" s="23">
        <f t="shared" si="5"/>
        <v>0.979370336394011</v>
      </c>
    </row>
    <row r="93" spans="1:9" ht="22.5">
      <c r="A93" s="44"/>
      <c r="B93" s="8"/>
      <c r="C93" s="8">
        <v>6050</v>
      </c>
      <c r="D93" s="46" t="s">
        <v>79</v>
      </c>
      <c r="E93" s="25">
        <v>0</v>
      </c>
      <c r="F93" s="25">
        <v>81250</v>
      </c>
      <c r="G93" s="24">
        <v>81250</v>
      </c>
      <c r="H93" s="25">
        <v>81250</v>
      </c>
      <c r="I93" s="23">
        <f t="shared" si="5"/>
        <v>1</v>
      </c>
    </row>
    <row r="94" spans="1:9" ht="22.5">
      <c r="A94" s="44"/>
      <c r="B94" s="8"/>
      <c r="C94" s="8">
        <v>6060</v>
      </c>
      <c r="D94" s="46" t="s">
        <v>80</v>
      </c>
      <c r="E94" s="25">
        <v>0</v>
      </c>
      <c r="F94" s="25">
        <v>6700</v>
      </c>
      <c r="G94" s="24">
        <v>6700</v>
      </c>
      <c r="H94" s="25"/>
      <c r="I94" s="23">
        <f t="shared" si="5"/>
        <v>1</v>
      </c>
    </row>
    <row r="95" spans="1:9" ht="45">
      <c r="A95" s="44"/>
      <c r="B95" s="8"/>
      <c r="C95" s="8">
        <v>6050</v>
      </c>
      <c r="D95" s="46" t="s">
        <v>81</v>
      </c>
      <c r="E95" s="25">
        <v>200000</v>
      </c>
      <c r="F95" s="25">
        <v>135703</v>
      </c>
      <c r="G95" s="24">
        <v>129022.57</v>
      </c>
      <c r="H95" s="25">
        <v>86100</v>
      </c>
      <c r="I95" s="23">
        <f t="shared" si="5"/>
        <v>0.9507716852243503</v>
      </c>
    </row>
    <row r="96" spans="1:9" ht="12.75">
      <c r="A96" s="42"/>
      <c r="B96" s="13">
        <v>80195</v>
      </c>
      <c r="C96" s="13"/>
      <c r="D96" s="43" t="s">
        <v>82</v>
      </c>
      <c r="E96" s="18">
        <f>SUM(E97:E102)</f>
        <v>500000</v>
      </c>
      <c r="F96" s="18">
        <f>F97+F98+F102</f>
        <v>363468</v>
      </c>
      <c r="G96" s="19">
        <f>G97+G98+G102</f>
        <v>326051.89</v>
      </c>
      <c r="H96" s="18">
        <f>H97+H98+H102</f>
        <v>131800</v>
      </c>
      <c r="I96" s="20">
        <f>G96/F96</f>
        <v>0.8970580353703765</v>
      </c>
    </row>
    <row r="97" spans="1:9" ht="45.75" customHeight="1">
      <c r="A97" s="44"/>
      <c r="B97" s="8"/>
      <c r="C97" s="8">
        <v>6050</v>
      </c>
      <c r="D97" s="46" t="s">
        <v>83</v>
      </c>
      <c r="E97" s="25">
        <v>500000</v>
      </c>
      <c r="F97" s="25">
        <v>170000</v>
      </c>
      <c r="G97" s="24">
        <v>160778.8</v>
      </c>
      <c r="H97" s="25">
        <v>131800</v>
      </c>
      <c r="I97" s="23">
        <f t="shared" si="5"/>
        <v>0.9457576470588235</v>
      </c>
    </row>
    <row r="98" spans="1:9" ht="33.75">
      <c r="A98" s="51"/>
      <c r="B98" s="9"/>
      <c r="C98" s="9"/>
      <c r="D98" s="52" t="s">
        <v>84</v>
      </c>
      <c r="E98" s="25">
        <v>0</v>
      </c>
      <c r="F98" s="25">
        <f>F99+F100+F101</f>
        <v>193468</v>
      </c>
      <c r="G98" s="25">
        <f>G99+G100+G101</f>
        <v>165273.09</v>
      </c>
      <c r="H98" s="39"/>
      <c r="I98" s="23">
        <f t="shared" si="5"/>
        <v>0.8542657700498273</v>
      </c>
    </row>
    <row r="99" spans="1:9" ht="33.75">
      <c r="A99" s="44"/>
      <c r="B99" s="8"/>
      <c r="C99" s="8">
        <v>6067</v>
      </c>
      <c r="D99" s="46" t="s">
        <v>84</v>
      </c>
      <c r="E99" s="25">
        <v>0</v>
      </c>
      <c r="F99" s="25">
        <v>172211</v>
      </c>
      <c r="G99" s="31">
        <v>144715.93</v>
      </c>
      <c r="H99" s="25"/>
      <c r="I99" s="23">
        <f t="shared" si="5"/>
        <v>0.8403408028523148</v>
      </c>
    </row>
    <row r="100" spans="1:9" ht="33.75">
      <c r="A100" s="44"/>
      <c r="B100" s="8"/>
      <c r="C100" s="8">
        <v>6059</v>
      </c>
      <c r="D100" s="46" t="s">
        <v>84</v>
      </c>
      <c r="E100" s="25">
        <v>0</v>
      </c>
      <c r="F100" s="25">
        <v>3500</v>
      </c>
      <c r="G100" s="31">
        <v>2985.76</v>
      </c>
      <c r="H100" s="25"/>
      <c r="I100" s="23">
        <f t="shared" si="5"/>
        <v>0.8530742857142858</v>
      </c>
    </row>
    <row r="101" spans="1:9" ht="33.75">
      <c r="A101" s="44"/>
      <c r="B101" s="8"/>
      <c r="C101" s="8">
        <v>6069</v>
      </c>
      <c r="D101" s="46" t="s">
        <v>84</v>
      </c>
      <c r="E101" s="25">
        <v>0</v>
      </c>
      <c r="F101" s="25">
        <v>17757</v>
      </c>
      <c r="G101" s="31">
        <v>17571.4</v>
      </c>
      <c r="H101" s="25"/>
      <c r="I101" s="23">
        <f t="shared" si="5"/>
        <v>0.989547783972518</v>
      </c>
    </row>
    <row r="102" spans="1:9" ht="22.5">
      <c r="A102" s="44"/>
      <c r="B102" s="8"/>
      <c r="C102" s="8">
        <v>6067</v>
      </c>
      <c r="D102" s="46" t="s">
        <v>85</v>
      </c>
      <c r="E102" s="25">
        <v>0</v>
      </c>
      <c r="F102" s="25">
        <v>0</v>
      </c>
      <c r="G102" s="31"/>
      <c r="H102" s="25"/>
      <c r="I102" s="34"/>
    </row>
    <row r="103" spans="1:9" ht="12.75">
      <c r="A103" s="40">
        <v>851</v>
      </c>
      <c r="B103" s="35"/>
      <c r="C103" s="35"/>
      <c r="D103" s="41" t="s">
        <v>86</v>
      </c>
      <c r="E103" s="15">
        <f aca="true" t="shared" si="6" ref="E103:H104">E104</f>
        <v>0</v>
      </c>
      <c r="F103" s="15">
        <f t="shared" si="6"/>
        <v>50000</v>
      </c>
      <c r="G103" s="16">
        <f t="shared" si="6"/>
        <v>50000</v>
      </c>
      <c r="H103" s="15">
        <f t="shared" si="6"/>
        <v>0</v>
      </c>
      <c r="I103" s="17">
        <f aca="true" t="shared" si="7" ref="I103:I132">G103/F103</f>
        <v>1</v>
      </c>
    </row>
    <row r="104" spans="1:9" ht="12.75">
      <c r="A104" s="42"/>
      <c r="B104" s="13">
        <v>85111</v>
      </c>
      <c r="C104" s="13"/>
      <c r="D104" s="43" t="s">
        <v>87</v>
      </c>
      <c r="E104" s="18">
        <f t="shared" si="6"/>
        <v>0</v>
      </c>
      <c r="F104" s="18">
        <f t="shared" si="6"/>
        <v>50000</v>
      </c>
      <c r="G104" s="19">
        <f t="shared" si="6"/>
        <v>50000</v>
      </c>
      <c r="H104" s="18">
        <f t="shared" si="6"/>
        <v>0</v>
      </c>
      <c r="I104" s="20">
        <f t="shared" si="7"/>
        <v>1</v>
      </c>
    </row>
    <row r="105" spans="1:9" ht="22.5">
      <c r="A105" s="44"/>
      <c r="B105" s="8"/>
      <c r="C105" s="8">
        <v>6220</v>
      </c>
      <c r="D105" s="46" t="s">
        <v>88</v>
      </c>
      <c r="E105" s="25">
        <v>0</v>
      </c>
      <c r="F105" s="25">
        <v>50000</v>
      </c>
      <c r="G105" s="24">
        <v>50000</v>
      </c>
      <c r="H105" s="25"/>
      <c r="I105" s="23">
        <f t="shared" si="7"/>
        <v>1</v>
      </c>
    </row>
    <row r="106" spans="1:9" ht="12.75">
      <c r="A106" s="40">
        <v>852</v>
      </c>
      <c r="B106" s="35"/>
      <c r="C106" s="35"/>
      <c r="D106" s="41" t="s">
        <v>89</v>
      </c>
      <c r="E106" s="15">
        <f>E107</f>
        <v>0</v>
      </c>
      <c r="F106" s="15">
        <f>F107</f>
        <v>30129</v>
      </c>
      <c r="G106" s="16">
        <f>G107</f>
        <v>30129</v>
      </c>
      <c r="H106" s="15">
        <f>H107</f>
        <v>0</v>
      </c>
      <c r="I106" s="17">
        <f t="shared" si="7"/>
        <v>1</v>
      </c>
    </row>
    <row r="107" spans="1:9" ht="12.75">
      <c r="A107" s="42"/>
      <c r="B107" s="13">
        <v>85203</v>
      </c>
      <c r="C107" s="13"/>
      <c r="D107" s="43" t="s">
        <v>90</v>
      </c>
      <c r="E107" s="18">
        <f>E108+E109</f>
        <v>0</v>
      </c>
      <c r="F107" s="18">
        <f>F108+F109</f>
        <v>30129</v>
      </c>
      <c r="G107" s="19">
        <f>G108+G109</f>
        <v>30129</v>
      </c>
      <c r="H107" s="18">
        <f>H108+H109</f>
        <v>0</v>
      </c>
      <c r="I107" s="20">
        <f t="shared" si="7"/>
        <v>1</v>
      </c>
    </row>
    <row r="108" spans="1:9" ht="22.5">
      <c r="A108" s="44"/>
      <c r="B108" s="8"/>
      <c r="C108" s="8">
        <v>6060</v>
      </c>
      <c r="D108" s="46" t="s">
        <v>91</v>
      </c>
      <c r="E108" s="25">
        <v>0</v>
      </c>
      <c r="F108" s="25">
        <v>15000</v>
      </c>
      <c r="G108" s="24">
        <v>15000</v>
      </c>
      <c r="H108" s="25"/>
      <c r="I108" s="23">
        <f t="shared" si="7"/>
        <v>1</v>
      </c>
    </row>
    <row r="109" spans="1:9" ht="22.5">
      <c r="A109" s="44"/>
      <c r="B109" s="8"/>
      <c r="C109" s="8">
        <v>6060</v>
      </c>
      <c r="D109" s="46" t="s">
        <v>92</v>
      </c>
      <c r="E109" s="25">
        <v>0</v>
      </c>
      <c r="F109" s="25">
        <v>15129</v>
      </c>
      <c r="G109" s="24">
        <v>15129</v>
      </c>
      <c r="H109" s="25"/>
      <c r="I109" s="23">
        <f t="shared" si="7"/>
        <v>1</v>
      </c>
    </row>
    <row r="110" spans="1:9" ht="12.75">
      <c r="A110" s="40">
        <v>854</v>
      </c>
      <c r="B110" s="35"/>
      <c r="C110" s="35"/>
      <c r="D110" s="41" t="s">
        <v>93</v>
      </c>
      <c r="E110" s="15">
        <f>E111</f>
        <v>0</v>
      </c>
      <c r="F110" s="15">
        <f>F111</f>
        <v>2494314</v>
      </c>
      <c r="G110" s="16">
        <f>G111</f>
        <v>2458067.36</v>
      </c>
      <c r="H110" s="15">
        <f>H111</f>
        <v>278194</v>
      </c>
      <c r="I110" s="17">
        <f t="shared" si="7"/>
        <v>0.9854682930857943</v>
      </c>
    </row>
    <row r="111" spans="1:9" ht="12.75">
      <c r="A111" s="42"/>
      <c r="B111" s="13">
        <v>85410</v>
      </c>
      <c r="C111" s="13"/>
      <c r="D111" s="43" t="s">
        <v>94</v>
      </c>
      <c r="E111" s="18">
        <f>E112+E113+E114+E115</f>
        <v>0</v>
      </c>
      <c r="F111" s="18">
        <f>F112+F113+F114+F115</f>
        <v>2494314</v>
      </c>
      <c r="G111" s="19">
        <f>G112+G113+G114+G115</f>
        <v>2458067.36</v>
      </c>
      <c r="H111" s="18">
        <f>H112+H113+H114+H115</f>
        <v>278194</v>
      </c>
      <c r="I111" s="20">
        <f t="shared" si="7"/>
        <v>0.9854682930857943</v>
      </c>
    </row>
    <row r="112" spans="1:9" ht="33.75">
      <c r="A112" s="48"/>
      <c r="B112" s="8"/>
      <c r="C112" s="8">
        <v>6050</v>
      </c>
      <c r="D112" s="46" t="s">
        <v>95</v>
      </c>
      <c r="E112" s="25">
        <v>0</v>
      </c>
      <c r="F112" s="25">
        <v>1658000</v>
      </c>
      <c r="G112" s="31">
        <v>1657793.61</v>
      </c>
      <c r="H112" s="25"/>
      <c r="I112" s="23">
        <f t="shared" si="7"/>
        <v>0.9998755186972257</v>
      </c>
    </row>
    <row r="113" spans="1:9" ht="12.75">
      <c r="A113" s="48"/>
      <c r="B113" s="8"/>
      <c r="C113" s="8">
        <v>6050</v>
      </c>
      <c r="D113" s="46" t="s">
        <v>96</v>
      </c>
      <c r="E113" s="25">
        <v>0</v>
      </c>
      <c r="F113" s="25">
        <v>644240</v>
      </c>
      <c r="G113" s="24">
        <v>617819.7</v>
      </c>
      <c r="H113" s="25">
        <v>278194</v>
      </c>
      <c r="I113" s="23">
        <f t="shared" si="7"/>
        <v>0.9589899726809884</v>
      </c>
    </row>
    <row r="114" spans="1:9" ht="12.75" customHeight="1">
      <c r="A114" s="48"/>
      <c r="B114" s="8"/>
      <c r="C114" s="8">
        <v>6060</v>
      </c>
      <c r="D114" s="46" t="s">
        <v>97</v>
      </c>
      <c r="E114" s="25">
        <v>0</v>
      </c>
      <c r="F114" s="25">
        <v>15500</v>
      </c>
      <c r="G114" s="24">
        <v>15500</v>
      </c>
      <c r="H114" s="25"/>
      <c r="I114" s="23">
        <f t="shared" si="7"/>
        <v>1</v>
      </c>
    </row>
    <row r="115" spans="1:9" ht="22.5">
      <c r="A115" s="48"/>
      <c r="B115" s="8"/>
      <c r="C115" s="8">
        <v>6050</v>
      </c>
      <c r="D115" s="46" t="s">
        <v>98</v>
      </c>
      <c r="E115" s="25">
        <v>0</v>
      </c>
      <c r="F115" s="25">
        <v>176574</v>
      </c>
      <c r="G115" s="24">
        <v>166954.05</v>
      </c>
      <c r="H115" s="25"/>
      <c r="I115" s="23">
        <f t="shared" si="7"/>
        <v>0.9455188759386999</v>
      </c>
    </row>
    <row r="116" spans="1:10" ht="25.5">
      <c r="A116" s="40">
        <v>900</v>
      </c>
      <c r="B116" s="35"/>
      <c r="C116" s="35"/>
      <c r="D116" s="41" t="s">
        <v>99</v>
      </c>
      <c r="E116" s="15">
        <f>E117+E120+E123</f>
        <v>452000</v>
      </c>
      <c r="F116" s="15">
        <f>F117+F120+F123</f>
        <v>1056500</v>
      </c>
      <c r="G116" s="16">
        <f>G117+G120+G123</f>
        <v>770002.58</v>
      </c>
      <c r="H116" s="15">
        <f>H117+H120+H123</f>
        <v>563000</v>
      </c>
      <c r="I116" s="17">
        <f t="shared" si="7"/>
        <v>0.7288240227165168</v>
      </c>
      <c r="J116" s="60"/>
    </row>
    <row r="117" spans="1:9" ht="12.75">
      <c r="A117" s="42"/>
      <c r="B117" s="13">
        <v>90002</v>
      </c>
      <c r="C117" s="13"/>
      <c r="D117" s="43" t="s">
        <v>100</v>
      </c>
      <c r="E117" s="18">
        <f>E118+E119</f>
        <v>0</v>
      </c>
      <c r="F117" s="18">
        <f>F118+F119</f>
        <v>495000</v>
      </c>
      <c r="G117" s="19">
        <f>G118+G119</f>
        <v>260000</v>
      </c>
      <c r="H117" s="18">
        <f>H118+H119</f>
        <v>260000</v>
      </c>
      <c r="I117" s="20">
        <f t="shared" si="7"/>
        <v>0.5252525252525253</v>
      </c>
    </row>
    <row r="118" spans="1:9" ht="33.75">
      <c r="A118" s="53"/>
      <c r="B118" s="10"/>
      <c r="C118" s="8">
        <v>6057</v>
      </c>
      <c r="D118" s="45" t="s">
        <v>101</v>
      </c>
      <c r="E118" s="21">
        <v>0</v>
      </c>
      <c r="F118" s="21">
        <v>235000</v>
      </c>
      <c r="G118" s="22"/>
      <c r="H118" s="21"/>
      <c r="I118" s="23">
        <f t="shared" si="7"/>
        <v>0</v>
      </c>
    </row>
    <row r="119" spans="1:9" ht="33.75">
      <c r="A119" s="53"/>
      <c r="B119" s="10"/>
      <c r="C119" s="8">
        <v>6059</v>
      </c>
      <c r="D119" s="45" t="s">
        <v>101</v>
      </c>
      <c r="E119" s="21">
        <v>0</v>
      </c>
      <c r="F119" s="21">
        <v>260000</v>
      </c>
      <c r="G119" s="22">
        <v>260000</v>
      </c>
      <c r="H119" s="21">
        <v>260000</v>
      </c>
      <c r="I119" s="23">
        <f t="shared" si="7"/>
        <v>1</v>
      </c>
    </row>
    <row r="120" spans="1:9" ht="12.75">
      <c r="A120" s="42"/>
      <c r="B120" s="13">
        <v>90015</v>
      </c>
      <c r="C120" s="13"/>
      <c r="D120" s="43" t="s">
        <v>102</v>
      </c>
      <c r="E120" s="18">
        <f>E121+E122</f>
        <v>100000</v>
      </c>
      <c r="F120" s="18">
        <f>F121+F122</f>
        <v>190000</v>
      </c>
      <c r="G120" s="19">
        <f>G121+G122</f>
        <v>138943</v>
      </c>
      <c r="H120" s="18">
        <f>H121+H122</f>
        <v>103000</v>
      </c>
      <c r="I120" s="20">
        <f t="shared" si="7"/>
        <v>0.731278947368421</v>
      </c>
    </row>
    <row r="121" spans="1:9" ht="12.75">
      <c r="A121" s="44"/>
      <c r="B121" s="8"/>
      <c r="C121" s="8">
        <v>6050</v>
      </c>
      <c r="D121" s="46" t="s">
        <v>103</v>
      </c>
      <c r="E121" s="25">
        <v>100000</v>
      </c>
      <c r="F121" s="25">
        <v>40000</v>
      </c>
      <c r="G121" s="24">
        <v>35943</v>
      </c>
      <c r="H121" s="25"/>
      <c r="I121" s="23">
        <f t="shared" si="7"/>
        <v>0.898575</v>
      </c>
    </row>
    <row r="122" spans="1:9" ht="33.75">
      <c r="A122" s="44"/>
      <c r="B122" s="8"/>
      <c r="C122" s="8">
        <v>6050</v>
      </c>
      <c r="D122" s="46" t="s">
        <v>104</v>
      </c>
      <c r="E122" s="25">
        <v>0</v>
      </c>
      <c r="F122" s="25">
        <v>150000</v>
      </c>
      <c r="G122" s="24">
        <v>103000</v>
      </c>
      <c r="H122" s="25">
        <v>103000</v>
      </c>
      <c r="I122" s="23">
        <f t="shared" si="7"/>
        <v>0.6866666666666666</v>
      </c>
    </row>
    <row r="123" spans="1:9" ht="12.75">
      <c r="A123" s="42"/>
      <c r="B123" s="13">
        <v>90095</v>
      </c>
      <c r="C123" s="13"/>
      <c r="D123" s="43" t="s">
        <v>32</v>
      </c>
      <c r="E123" s="18">
        <f>SUM(E124:E127)</f>
        <v>352000</v>
      </c>
      <c r="F123" s="18">
        <f>SUM(F124:F127)</f>
        <v>371500</v>
      </c>
      <c r="G123" s="19">
        <f>SUM(G124:G127)</f>
        <v>371059.57999999996</v>
      </c>
      <c r="H123" s="18">
        <f>SUM(H124:H127)</f>
        <v>200000</v>
      </c>
      <c r="I123" s="20">
        <f t="shared" si="7"/>
        <v>0.9988144818304171</v>
      </c>
    </row>
    <row r="124" spans="1:9" ht="22.5">
      <c r="A124" s="44"/>
      <c r="B124" s="8"/>
      <c r="C124" s="8">
        <v>6050</v>
      </c>
      <c r="D124" s="46" t="s">
        <v>105</v>
      </c>
      <c r="E124" s="25">
        <v>170000</v>
      </c>
      <c r="F124" s="25">
        <v>159500</v>
      </c>
      <c r="G124" s="24">
        <v>159497.58</v>
      </c>
      <c r="H124" s="25"/>
      <c r="I124" s="23">
        <f t="shared" si="7"/>
        <v>0.9999848275862068</v>
      </c>
    </row>
    <row r="125" spans="1:9" ht="33.75">
      <c r="A125" s="44"/>
      <c r="B125" s="8"/>
      <c r="C125" s="8">
        <v>6050</v>
      </c>
      <c r="D125" s="46" t="s">
        <v>106</v>
      </c>
      <c r="E125" s="25">
        <v>12000</v>
      </c>
      <c r="F125" s="25">
        <v>12000</v>
      </c>
      <c r="G125" s="24">
        <v>11562</v>
      </c>
      <c r="H125" s="25"/>
      <c r="I125" s="23">
        <f t="shared" si="7"/>
        <v>0.9635</v>
      </c>
    </row>
    <row r="126" spans="1:9" ht="22.5">
      <c r="A126" s="44"/>
      <c r="B126" s="8"/>
      <c r="C126" s="8">
        <v>6050</v>
      </c>
      <c r="D126" s="46" t="s">
        <v>107</v>
      </c>
      <c r="E126" s="25">
        <v>120000</v>
      </c>
      <c r="F126" s="25">
        <v>120000</v>
      </c>
      <c r="G126" s="24">
        <v>120000</v>
      </c>
      <c r="H126" s="25">
        <v>120000</v>
      </c>
      <c r="I126" s="23">
        <f t="shared" si="7"/>
        <v>1</v>
      </c>
    </row>
    <row r="127" spans="1:9" ht="33.75">
      <c r="A127" s="44"/>
      <c r="B127" s="8"/>
      <c r="C127" s="8">
        <v>6050</v>
      </c>
      <c r="D127" s="46" t="s">
        <v>108</v>
      </c>
      <c r="E127" s="25">
        <v>50000</v>
      </c>
      <c r="F127" s="25">
        <v>80000</v>
      </c>
      <c r="G127" s="24">
        <v>80000</v>
      </c>
      <c r="H127" s="25">
        <v>80000</v>
      </c>
      <c r="I127" s="23">
        <f t="shared" si="7"/>
        <v>1</v>
      </c>
    </row>
    <row r="128" spans="1:9" ht="25.5">
      <c r="A128" s="40">
        <v>921</v>
      </c>
      <c r="B128" s="35"/>
      <c r="C128" s="35"/>
      <c r="D128" s="41" t="s">
        <v>109</v>
      </c>
      <c r="E128" s="15">
        <f>E129+E131+E134+E136+E138</f>
        <v>653560</v>
      </c>
      <c r="F128" s="15">
        <f>F129+F131+F134+F136+F138</f>
        <v>596000</v>
      </c>
      <c r="G128" s="16">
        <f>G129+G131+G134+G136+G138</f>
        <v>453934.5</v>
      </c>
      <c r="H128" s="15">
        <f>H129+H131+H134+H136+H138</f>
        <v>148092</v>
      </c>
      <c r="I128" s="17">
        <f t="shared" si="7"/>
        <v>0.761635067114094</v>
      </c>
    </row>
    <row r="129" spans="1:9" ht="12.75">
      <c r="A129" s="42"/>
      <c r="B129" s="13">
        <v>92106</v>
      </c>
      <c r="C129" s="13"/>
      <c r="D129" s="43" t="s">
        <v>110</v>
      </c>
      <c r="E129" s="18">
        <f>E130</f>
        <v>140000</v>
      </c>
      <c r="F129" s="18">
        <f>F130</f>
        <v>140000</v>
      </c>
      <c r="G129" s="19">
        <f>G130</f>
        <v>0</v>
      </c>
      <c r="H129" s="18">
        <f>H130</f>
        <v>0</v>
      </c>
      <c r="I129" s="20">
        <f t="shared" si="7"/>
        <v>0</v>
      </c>
    </row>
    <row r="130" spans="1:9" ht="22.5">
      <c r="A130" s="53"/>
      <c r="B130" s="10"/>
      <c r="C130" s="8">
        <v>6220</v>
      </c>
      <c r="D130" s="45" t="s">
        <v>111</v>
      </c>
      <c r="E130" s="21">
        <v>140000</v>
      </c>
      <c r="F130" s="21">
        <v>140000</v>
      </c>
      <c r="G130" s="22"/>
      <c r="H130" s="21"/>
      <c r="I130" s="23">
        <f t="shared" si="7"/>
        <v>0</v>
      </c>
    </row>
    <row r="131" spans="1:9" ht="12.75">
      <c r="A131" s="42"/>
      <c r="B131" s="13">
        <v>92108</v>
      </c>
      <c r="C131" s="13"/>
      <c r="D131" s="43" t="s">
        <v>112</v>
      </c>
      <c r="E131" s="18">
        <f>E132+E133</f>
        <v>177560</v>
      </c>
      <c r="F131" s="18">
        <f>F132+F133</f>
        <v>150000</v>
      </c>
      <c r="G131" s="19">
        <f>G132+G133</f>
        <v>148092</v>
      </c>
      <c r="H131" s="18">
        <f>H132+H133</f>
        <v>148092</v>
      </c>
      <c r="I131" s="20">
        <f t="shared" si="7"/>
        <v>0.98728</v>
      </c>
    </row>
    <row r="132" spans="1:9" ht="45">
      <c r="A132" s="44"/>
      <c r="B132" s="8"/>
      <c r="C132" s="8">
        <v>6050</v>
      </c>
      <c r="D132" s="46" t="s">
        <v>113</v>
      </c>
      <c r="E132" s="25">
        <v>150000</v>
      </c>
      <c r="F132" s="25">
        <v>150000</v>
      </c>
      <c r="G132" s="24">
        <v>148092</v>
      </c>
      <c r="H132" s="25">
        <v>148092</v>
      </c>
      <c r="I132" s="23">
        <f t="shared" si="7"/>
        <v>0.98728</v>
      </c>
    </row>
    <row r="133" spans="1:9" ht="22.5">
      <c r="A133" s="44"/>
      <c r="B133" s="8"/>
      <c r="C133" s="8">
        <v>6220</v>
      </c>
      <c r="D133" s="46" t="s">
        <v>114</v>
      </c>
      <c r="E133" s="25">
        <v>27560</v>
      </c>
      <c r="F133" s="25">
        <v>0</v>
      </c>
      <c r="G133" s="31"/>
      <c r="H133" s="25"/>
      <c r="I133" s="34"/>
    </row>
    <row r="134" spans="1:9" ht="12.75">
      <c r="A134" s="42"/>
      <c r="B134" s="13">
        <v>92116</v>
      </c>
      <c r="C134" s="13"/>
      <c r="D134" s="43" t="s">
        <v>115</v>
      </c>
      <c r="E134" s="18">
        <v>6000</v>
      </c>
      <c r="F134" s="18">
        <f>F135</f>
        <v>6000</v>
      </c>
      <c r="G134" s="19">
        <f>G135</f>
        <v>5842.5</v>
      </c>
      <c r="H134" s="18">
        <f>H135</f>
        <v>0</v>
      </c>
      <c r="I134" s="20">
        <f>G134/F134</f>
        <v>0.97375</v>
      </c>
    </row>
    <row r="135" spans="1:9" ht="12.75">
      <c r="A135" s="44"/>
      <c r="B135" s="8"/>
      <c r="C135" s="8">
        <v>6220</v>
      </c>
      <c r="D135" s="46" t="s">
        <v>116</v>
      </c>
      <c r="E135" s="25">
        <v>6000</v>
      </c>
      <c r="F135" s="25">
        <v>6000</v>
      </c>
      <c r="G135" s="24">
        <v>5842.5</v>
      </c>
      <c r="H135" s="25"/>
      <c r="I135" s="23">
        <f>G135/F135</f>
        <v>0.97375</v>
      </c>
    </row>
    <row r="136" spans="1:9" ht="12.75">
      <c r="A136" s="42"/>
      <c r="B136" s="13">
        <v>92118</v>
      </c>
      <c r="C136" s="13"/>
      <c r="D136" s="43" t="s">
        <v>117</v>
      </c>
      <c r="E136" s="18">
        <v>300000</v>
      </c>
      <c r="F136" s="18">
        <f>F137</f>
        <v>300000</v>
      </c>
      <c r="G136" s="19">
        <f>G137</f>
        <v>300000</v>
      </c>
      <c r="H136" s="18">
        <f>H137</f>
        <v>0</v>
      </c>
      <c r="I136" s="20">
        <f>G136/F136</f>
        <v>1</v>
      </c>
    </row>
    <row r="137" spans="1:9" ht="22.5">
      <c r="A137" s="44"/>
      <c r="B137" s="8"/>
      <c r="C137" s="8">
        <v>6220</v>
      </c>
      <c r="D137" s="46" t="s">
        <v>118</v>
      </c>
      <c r="E137" s="25">
        <v>300000</v>
      </c>
      <c r="F137" s="25">
        <v>300000</v>
      </c>
      <c r="G137" s="24">
        <v>300000</v>
      </c>
      <c r="H137" s="25"/>
      <c r="I137" s="23">
        <f>G137/F137</f>
        <v>1</v>
      </c>
    </row>
    <row r="138" spans="1:9" ht="12.75">
      <c r="A138" s="42"/>
      <c r="B138" s="13">
        <v>92195</v>
      </c>
      <c r="C138" s="13"/>
      <c r="D138" s="43" t="s">
        <v>32</v>
      </c>
      <c r="E138" s="18">
        <v>30000</v>
      </c>
      <c r="F138" s="18">
        <f>F139</f>
        <v>0</v>
      </c>
      <c r="G138" s="19">
        <f>G139</f>
        <v>0</v>
      </c>
      <c r="H138" s="18">
        <f>H139</f>
        <v>0</v>
      </c>
      <c r="I138" s="20">
        <f>I139</f>
        <v>0</v>
      </c>
    </row>
    <row r="139" spans="1:9" ht="22.5">
      <c r="A139" s="44"/>
      <c r="B139" s="8"/>
      <c r="C139" s="8">
        <v>6220</v>
      </c>
      <c r="D139" s="46" t="s">
        <v>119</v>
      </c>
      <c r="E139" s="25">
        <v>30000</v>
      </c>
      <c r="F139" s="25">
        <v>0</v>
      </c>
      <c r="G139" s="31"/>
      <c r="H139" s="25"/>
      <c r="I139" s="34"/>
    </row>
    <row r="140" spans="1:9" ht="12.75">
      <c r="A140" s="40">
        <v>926</v>
      </c>
      <c r="B140" s="35"/>
      <c r="C140" s="35"/>
      <c r="D140" s="41" t="s">
        <v>120</v>
      </c>
      <c r="E140" s="15">
        <f>E141+E143+E147</f>
        <v>227440</v>
      </c>
      <c r="F140" s="15">
        <f>F141+F143+F147</f>
        <v>305440</v>
      </c>
      <c r="G140" s="16">
        <f>G141+G143+G147</f>
        <v>297522.27</v>
      </c>
      <c r="H140" s="15">
        <f>H141+H143+H147</f>
        <v>0</v>
      </c>
      <c r="I140" s="17">
        <f>G140/F140</f>
        <v>0.9740776257202725</v>
      </c>
    </row>
    <row r="141" spans="1:10" ht="12.75">
      <c r="A141" s="42"/>
      <c r="B141" s="13">
        <v>92601</v>
      </c>
      <c r="C141" s="13"/>
      <c r="D141" s="43" t="s">
        <v>121</v>
      </c>
      <c r="E141" s="18">
        <f>E142</f>
        <v>0</v>
      </c>
      <c r="F141" s="18">
        <f>F142</f>
        <v>10000</v>
      </c>
      <c r="G141" s="19">
        <f>G142</f>
        <v>10000</v>
      </c>
      <c r="H141" s="18">
        <f>H142</f>
        <v>0</v>
      </c>
      <c r="I141" s="20">
        <f>G141/F141</f>
        <v>1</v>
      </c>
      <c r="J141" s="61"/>
    </row>
    <row r="142" spans="1:9" ht="12.75">
      <c r="A142" s="54"/>
      <c r="B142" s="10"/>
      <c r="C142" s="10">
        <v>6050</v>
      </c>
      <c r="D142" s="45" t="s">
        <v>122</v>
      </c>
      <c r="E142" s="21">
        <v>0</v>
      </c>
      <c r="F142" s="21">
        <v>10000</v>
      </c>
      <c r="G142" s="24">
        <v>10000</v>
      </c>
      <c r="H142" s="21"/>
      <c r="I142" s="23"/>
    </row>
    <row r="143" spans="1:9" ht="12.75">
      <c r="A143" s="42"/>
      <c r="B143" s="13">
        <v>92604</v>
      </c>
      <c r="C143" s="13"/>
      <c r="D143" s="43" t="s">
        <v>123</v>
      </c>
      <c r="E143" s="18">
        <f>E144+E145+E146</f>
        <v>127440</v>
      </c>
      <c r="F143" s="18">
        <f>F144+F145+F146</f>
        <v>135440</v>
      </c>
      <c r="G143" s="19">
        <f>G144+G145+G146</f>
        <v>127522.26999999999</v>
      </c>
      <c r="H143" s="18">
        <f>H144+H145+H146</f>
        <v>0</v>
      </c>
      <c r="I143" s="20">
        <f>G143/F143</f>
        <v>0.9415406822209096</v>
      </c>
    </row>
    <row r="144" spans="1:9" ht="33.75">
      <c r="A144" s="44"/>
      <c r="B144" s="8"/>
      <c r="C144" s="8">
        <v>6050</v>
      </c>
      <c r="D144" s="46" t="s">
        <v>124</v>
      </c>
      <c r="E144" s="25">
        <v>127440</v>
      </c>
      <c r="F144" s="25">
        <v>0</v>
      </c>
      <c r="G144" s="31"/>
      <c r="H144" s="25"/>
      <c r="I144" s="34"/>
    </row>
    <row r="145" spans="1:9" ht="22.5">
      <c r="A145" s="44"/>
      <c r="B145" s="8"/>
      <c r="C145" s="8">
        <v>6050</v>
      </c>
      <c r="D145" s="46" t="s">
        <v>125</v>
      </c>
      <c r="E145" s="25">
        <v>0</v>
      </c>
      <c r="F145" s="25">
        <v>127440</v>
      </c>
      <c r="G145" s="31">
        <v>121619.76</v>
      </c>
      <c r="H145" s="25"/>
      <c r="I145" s="34"/>
    </row>
    <row r="146" spans="1:9" ht="22.5">
      <c r="A146" s="44"/>
      <c r="B146" s="8"/>
      <c r="C146" s="8">
        <v>6060</v>
      </c>
      <c r="D146" s="46" t="s">
        <v>126</v>
      </c>
      <c r="E146" s="25">
        <v>0</v>
      </c>
      <c r="F146" s="25">
        <v>8000</v>
      </c>
      <c r="G146" s="31">
        <v>5902.51</v>
      </c>
      <c r="H146" s="25"/>
      <c r="I146" s="34"/>
    </row>
    <row r="147" spans="1:9" ht="12.75">
      <c r="A147" s="42"/>
      <c r="B147" s="13">
        <v>92695</v>
      </c>
      <c r="C147" s="13"/>
      <c r="D147" s="43" t="s">
        <v>32</v>
      </c>
      <c r="E147" s="18">
        <f>E148</f>
        <v>100000</v>
      </c>
      <c r="F147" s="18">
        <f>F148</f>
        <v>160000</v>
      </c>
      <c r="G147" s="19">
        <f>G148</f>
        <v>160000</v>
      </c>
      <c r="H147" s="18">
        <f>H148</f>
        <v>0</v>
      </c>
      <c r="I147" s="20">
        <f>G147/F147</f>
        <v>1</v>
      </c>
    </row>
    <row r="148" spans="1:9" ht="22.5">
      <c r="A148" s="44"/>
      <c r="B148" s="8"/>
      <c r="C148" s="8">
        <v>6050</v>
      </c>
      <c r="D148" s="46" t="s">
        <v>127</v>
      </c>
      <c r="E148" s="25">
        <v>100000</v>
      </c>
      <c r="F148" s="25">
        <v>160000</v>
      </c>
      <c r="G148" s="24">
        <v>160000</v>
      </c>
      <c r="H148" s="25"/>
      <c r="I148" s="34"/>
    </row>
    <row r="149" spans="1:9" ht="12.75">
      <c r="A149" s="65" t="s">
        <v>128</v>
      </c>
      <c r="B149" s="66"/>
      <c r="C149" s="66"/>
      <c r="D149" s="67"/>
      <c r="E149" s="28">
        <f>E9+E45+E54+E63+E67+E77+E82+E103+E106+E110+E116+E128+E140</f>
        <v>49524582</v>
      </c>
      <c r="F149" s="28">
        <f>F9+F45+F54+F63+F67+F77+F82+F103+F106+F110+F116+F128+F140</f>
        <v>37151148</v>
      </c>
      <c r="G149" s="29">
        <f>G9+G45+G54+G63+G67+G77+G82+G103+G106+G110+G116+G128+G140</f>
        <v>34230491.980000004</v>
      </c>
      <c r="H149" s="28">
        <f>H9+H45+H54+H63+H67+H77+H82+H103+H106+H110+H116+H128+H140</f>
        <v>8002570</v>
      </c>
      <c r="I149" s="30">
        <f>G149/F149</f>
        <v>0.9213845014964276</v>
      </c>
    </row>
    <row r="158" ht="25.5" customHeight="1"/>
    <row r="159" ht="25.5" customHeight="1"/>
    <row r="160" ht="25.5" customHeight="1"/>
    <row r="162" ht="38.25" customHeight="1"/>
    <row r="163" ht="38.25" customHeight="1"/>
    <row r="164" ht="38.25" customHeight="1"/>
    <row r="165" ht="38.25" customHeight="1"/>
    <row r="166" ht="38.25" customHeight="1"/>
    <row r="167" ht="33" customHeight="1"/>
    <row r="168" ht="33" customHeight="1"/>
  </sheetData>
  <sheetProtection selectLockedCells="1" selectUnlockedCells="1"/>
  <mergeCells count="3">
    <mergeCell ref="A4:I5"/>
    <mergeCell ref="G1:I1"/>
    <mergeCell ref="A149:D149"/>
  </mergeCells>
  <printOptions horizontalCentered="1"/>
  <pageMargins left="0.7874015748031497" right="0.7874015748031497" top="0.5905511811023623" bottom="0.4330708661417323" header="0.5118110236220472" footer="0.11811023622047245"/>
  <pageSetup firstPageNumber="31" useFirstPageNumber="1" fitToHeight="3" horizontalDpi="600" verticalDpi="600" orientation="portrait" paperSize="9" scale="75" r:id="rId1"/>
  <headerFooter scaleWithDoc="0" alignWithMargins="0">
    <oddFooter>&amp;C&amp;16&amp;P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2013-03-21T07:55:18Z</cp:lastPrinted>
  <dcterms:modified xsi:type="dcterms:W3CDTF">2013-04-05T09:04:39Z</dcterms:modified>
  <cp:category/>
  <cp:version/>
  <cp:contentType/>
  <cp:contentStatus/>
</cp:coreProperties>
</file>