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<sst xmlns="http://schemas.openxmlformats.org/spreadsheetml/2006/main" count="137" uniqueCount="121">
  <si>
    <t>Załącznik Nr 2b</t>
  </si>
  <si>
    <t>Do Zarządzenia Nr 56/12</t>
  </si>
  <si>
    <t>Prezydenta Miasta Łomża</t>
  </si>
  <si>
    <t>Z dnia 20 marca 2012r.</t>
  </si>
  <si>
    <t>Informacja finansowa z wykonania planu rzeczowo - finansowego inwestycji miejskich na dzień 31.12.2011r</t>
  </si>
  <si>
    <t>Dział</t>
  </si>
  <si>
    <t>Rozdział</t>
  </si>
  <si>
    <t>Nazwa zadania inwestycyjnego</t>
  </si>
  <si>
    <t>§</t>
  </si>
  <si>
    <t>Plan na 2011r pierwotnie uchwalony</t>
  </si>
  <si>
    <t>Plan na 31.12.2011r</t>
  </si>
  <si>
    <t>Wykonanie na 31.12.2011r</t>
  </si>
  <si>
    <t>W tym wydatki, które nie wygasają z upływem 2011 roku</t>
  </si>
  <si>
    <t>Wyk. %</t>
  </si>
  <si>
    <t>Transport i Łączność</t>
  </si>
  <si>
    <t>Krajowe pasażerskie przewozy autobusowe</t>
  </si>
  <si>
    <t>Dokumentacja  PPP dotycząca przebudowy  dworca i jego otoczenia</t>
  </si>
  <si>
    <t>Lokalny transport zbiorowy</t>
  </si>
  <si>
    <t>Rozbudowa i modernizacja systemu transportowego Łomży  i okolic -II  etap</t>
  </si>
  <si>
    <t>Drogi publiczne w miastach na prawach powiatu</t>
  </si>
  <si>
    <t>Inwestycje zgłaszane do funduszy Unii Europejskiej i innych funduszy ( wykupy ,dokumentacja )</t>
  </si>
  <si>
    <t>Rozbudowa ulicy Wojska Polskiego z Placem Kościuszki w Łomży do pętli autobusowej przy ul. Tkackiej</t>
  </si>
  <si>
    <t>Usprawnienia drogowych połączeń regionalnych    w grani-cach Łomży- ul.Piłsudskiego(od ul.Szosa Zambrowska do ul.Poznańskiej), Al.Legionów(od ul. Piłsudskiego do granic miasta, i Spokojna( od obecnego zakończenia do ul. Piłsudskiego)</t>
  </si>
  <si>
    <t>Przebudowa ul.  Poznańskiej</t>
  </si>
  <si>
    <t>Budowa lądowiska przy ul Grobla  Jednaczewska</t>
  </si>
  <si>
    <t>Przebudowa ul. Szosa Zambrowska</t>
  </si>
  <si>
    <t>Drogi publiczne gminne</t>
  </si>
  <si>
    <t xml:space="preserve">Przygotowanie inwestycji, w tym współfinansowanych przez UE </t>
  </si>
  <si>
    <t>Wykup gruntów i budowa ul Żabiej</t>
  </si>
  <si>
    <t>Budowa ul Polnej i Staszica</t>
  </si>
  <si>
    <t>Budowa ul. Wiśniowej</t>
  </si>
  <si>
    <t>Budowa ul.  Senatorskiej</t>
  </si>
  <si>
    <t>Kompleksowe uzbrojenie  terenu (zakup terenów inwestycyjnych)</t>
  </si>
  <si>
    <t>Kompleksowe uzbrojenie  terenów inwestycyjnych w mieście  Łomża ( w rejonie  ul Żabiej i ul Akademickiej) – prace  studyjne</t>
  </si>
  <si>
    <t xml:space="preserve">Budowa parkingów w ciągu ul Por.  Łagody </t>
  </si>
  <si>
    <t>Budowa ul. Sosnowej</t>
  </si>
  <si>
    <t>Budowa  połączenia ul  Krzywej z ul  Ogrodnika</t>
  </si>
  <si>
    <t>Turystyka</t>
  </si>
  <si>
    <t>Zadania w zakresie upowszechniania turystyki</t>
  </si>
  <si>
    <t>Tereny sportowo-rekreacyjne nad Narwią (dokumentacja i wykup gruntów)</t>
  </si>
  <si>
    <t xml:space="preserve">Udział  U E </t>
  </si>
  <si>
    <t>Udział krajowy</t>
  </si>
  <si>
    <t>wydatki niekwalifikowalne</t>
  </si>
  <si>
    <t>Pozostała działalność</t>
  </si>
  <si>
    <t>Budowa miejskiej pływalni w Łomży</t>
  </si>
  <si>
    <t xml:space="preserve">Udział U E </t>
  </si>
  <si>
    <t xml:space="preserve">Modernizacja stadionu miejskiego w  Łomży -II </t>
  </si>
  <si>
    <t>Koszty niekwalifikowalne</t>
  </si>
  <si>
    <t>Administracja  publiczna</t>
  </si>
  <si>
    <t>Urzędy gmin ( miast i miast na prawach powiatu )</t>
  </si>
  <si>
    <t>Zakupy inwestycyjne- wyposażenie urzędu</t>
  </si>
  <si>
    <t>Modernizacja drzwi wejściowych do Urzędu i wykonanie dodatkowego stanowiska kasowego</t>
  </si>
  <si>
    <t>Montaż klimatyzatora</t>
  </si>
  <si>
    <t>Stop wykluczeniu cyfrowemu w mieście   Łomża</t>
  </si>
  <si>
    <t>Budowa Hot- Spotów</t>
  </si>
  <si>
    <t>Inwestycje zgłaszane do funduszy UE i innych funduszy ( dokumentacja )</t>
  </si>
  <si>
    <t xml:space="preserve">Bezpieczeństwo publiczne </t>
  </si>
  <si>
    <t>Komendy powiatowe Państwowej Straży Pożarnej</t>
  </si>
  <si>
    <t>Zakupy inwestycyjne na potrzeby  KM  PSP</t>
  </si>
  <si>
    <t>Wydatki inwestycyjne KM PSP</t>
  </si>
  <si>
    <t>Obrona cywilna</t>
  </si>
  <si>
    <t>Zakup 2 namiotów</t>
  </si>
  <si>
    <t xml:space="preserve">Oświata  i  wychowanie </t>
  </si>
  <si>
    <t>Szkoły Podstawowe</t>
  </si>
  <si>
    <t xml:space="preserve">Termomodernizacja placówek oświatowych w  Łomży </t>
  </si>
  <si>
    <t>Modernizacja wejścia do budynku Szkoły Podstawowej Nr 4</t>
  </si>
  <si>
    <t>Remont i modernizacja instalacji elektrycznej SP nr 5 w Łomży</t>
  </si>
  <si>
    <t>Modernizacja szkolnych placów zabaw</t>
  </si>
  <si>
    <t>Garaż do zeskoku na skoczni wzwyż dla SP 9</t>
  </si>
  <si>
    <t>Utwardzenie terenu pod garaż dla Szkoły Podst. Nr 9</t>
  </si>
  <si>
    <t>Modernizacja dachu w Szkole Podstawowej nr 2</t>
  </si>
  <si>
    <t>Modernizacja dachu w Szkole Podstawowej nr 7</t>
  </si>
  <si>
    <t>Przedszkola Publiczne</t>
  </si>
  <si>
    <t>Modernizacja placów zabaw przy  przedszkolach miejskich( kontynuacja)</t>
  </si>
  <si>
    <t>Gimnazja</t>
  </si>
  <si>
    <t>Wykonanie schodów w ZszDiG</t>
  </si>
  <si>
    <t>Licea Ogólnokształcące</t>
  </si>
  <si>
    <t>Remont i modernizacja  Zespołu Szkół Ogólnokształcących ,w tym aula oraz opracowanie dokumentacji na odwodnienie terenu</t>
  </si>
  <si>
    <t>Opracowanie dokumentacji na wymianę pokrycia dachowego budynku II LO</t>
  </si>
  <si>
    <t>Opracowanie dokumentacji technicznej na termomodernizację SP 10 i GP nr 2 i  budynku Bursy nr 1</t>
  </si>
  <si>
    <t>Przygotowanie inwestycji</t>
  </si>
  <si>
    <t>Pomoc Społeczna</t>
  </si>
  <si>
    <t>Domy Pomocy Społecznej</t>
  </si>
  <si>
    <t>Zakup suszarki wolnostojącej</t>
  </si>
  <si>
    <t>Ośrodki wsparcia</t>
  </si>
  <si>
    <t>Klimatyzacja- Klub Seniora (sala konsumpcyjna)</t>
  </si>
  <si>
    <t xml:space="preserve">Edukacyjna opieka  wychowawcza </t>
  </si>
  <si>
    <t>Bursy  Szkolne</t>
  </si>
  <si>
    <t>Dofinansowanie inwestycji PEFRON w Bursie Nr 3</t>
  </si>
  <si>
    <t>Zakup  kuchni gazowej</t>
  </si>
  <si>
    <t>Zakup maszyny czyszczącej Bursa Szkolna nr 1</t>
  </si>
  <si>
    <t>Zakup traktora wielofunkcyjnego z oprzyrządowaniem dla Bursy Szkolnej nr 2</t>
  </si>
  <si>
    <t>Gospodarka komunalna</t>
  </si>
  <si>
    <t xml:space="preserve">Gospodarka  odpadami </t>
  </si>
  <si>
    <t>Budowa systemu gospodarki odpadami komunalnymi dla miasta Łomża i okolicznych gmin</t>
  </si>
  <si>
    <t>Nakłady niekwalifikowalne</t>
  </si>
  <si>
    <t>Ochrona powietrza atmosferycznego i klimatu</t>
  </si>
  <si>
    <t>Instalacje solarne w obiektach użyteczności publicznej – I etap</t>
  </si>
  <si>
    <t>Ochrona gleby i wód podziemnych</t>
  </si>
  <si>
    <t>Budowa kanalizacji deszczowej z projektem drogowym w ul. Wąskiej wraz z połączeniem z ul. Kierzkową</t>
  </si>
  <si>
    <t>Oświetlenie ulic , placów i dróg</t>
  </si>
  <si>
    <t>Budowa punktów oświetleniowych</t>
  </si>
  <si>
    <t>Budowa oświetlenia ul. Cegielniana</t>
  </si>
  <si>
    <t>Modernizacja ogrodzenia cmentarza komunalnego przy ul Kopernika</t>
  </si>
  <si>
    <t>Kultura  i ochrona  dziedzictwa narodowego</t>
  </si>
  <si>
    <t>Filharmonie,orkiestry,chóry i kapele</t>
  </si>
  <si>
    <t>Przebudowa sali widowiskowej przy PUW ul Nowa 2 w  Łomży na potrzeby  Filharmonii Kameralnej im. Witolda Lutosławskiego w  Łomży</t>
  </si>
  <si>
    <t>Centra kultury i sztuki</t>
  </si>
  <si>
    <t>Opracowanie dokumentacji Łomżyńskiego Centrum Kultury</t>
  </si>
  <si>
    <t>Muzea</t>
  </si>
  <si>
    <t>Modernizacja i adaptacja  zabytkowego budynku Muzeum Północno- Mazowieckiego w Łomży</t>
  </si>
  <si>
    <t>Kultura  Fizyczna i  sport</t>
  </si>
  <si>
    <t>Obiekty sportowe</t>
  </si>
  <si>
    <t>Budowa lodowiska w ramach Programu Biały Orlik w Łomży</t>
  </si>
  <si>
    <t>Instytucje  kultury fizycznej</t>
  </si>
  <si>
    <t>Zakupy inwestycyjne dla MOSIR-u</t>
  </si>
  <si>
    <t>Pozostała   działalność</t>
  </si>
  <si>
    <t>Zakup kontenerów sanitarnych WC</t>
  </si>
  <si>
    <t>Budowa zespołu otwartych ogólnodostępnych stref rekreacji dziecięcej na osiedlu Maria, Staszica, Nowa Łomżyca i pozostałych</t>
  </si>
  <si>
    <t>RAZEM</t>
  </si>
  <si>
    <t xml:space="preserve">Sp: Wioleta Potocka,  Elżbieta Karwowska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</si>
</sst>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.00%"/>
    <numFmt numFmtId="168" formatCode="#,##0.00;[RED]\-#,##0.00"/>
  </numFmts>
  <fonts count="11">
    <font>
      <sz val="10"/>
      <name val="Mangal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1" fillId="0" borderId="0" xfId="0" applyAlignment="1">
      <alignment/>
    </xf>
    <xf numFmtId="164" fontId="1" fillId="0" borderId="0" xfId="0" applyAlignment="1" applyProtection="1">
      <alignment/>
      <protection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167" fontId="5" fillId="2" borderId="1" xfId="0" applyNumberFormat="1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wrapText="1"/>
    </xf>
    <xf numFmtId="165" fontId="5" fillId="3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7" fontId="5" fillId="3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164" fontId="5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vertical="center" wrapText="1"/>
    </xf>
    <xf numFmtId="164" fontId="5" fillId="3" borderId="1" xfId="0" applyFont="1" applyFill="1" applyBorder="1" applyAlignment="1">
      <alignment vertical="center" wrapText="1"/>
    </xf>
    <xf numFmtId="166" fontId="9" fillId="0" borderId="1" xfId="0" applyNumberFormat="1" applyFont="1" applyBorder="1" applyAlignment="1">
      <alignment horizontal="right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4" fontId="6" fillId="3" borderId="1" xfId="0" applyFont="1" applyFill="1" applyBorder="1" applyAlignment="1">
      <alignment vertical="top" wrapText="1"/>
    </xf>
    <xf numFmtId="165" fontId="6" fillId="3" borderId="1" xfId="0" applyNumberFormat="1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168" fontId="5" fillId="3" borderId="3" xfId="0" applyNumberFormat="1" applyFont="1" applyFill="1" applyBorder="1" applyAlignment="1">
      <alignment horizontal="right" vertical="center"/>
    </xf>
    <xf numFmtId="167" fontId="5" fillId="3" borderId="4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166" fontId="9" fillId="0" borderId="5" xfId="0" applyNumberFormat="1" applyFont="1" applyBorder="1" applyAlignment="1">
      <alignment horizontal="right" vertical="center"/>
    </xf>
    <xf numFmtId="167" fontId="5" fillId="0" borderId="4" xfId="0" applyNumberFormat="1" applyFont="1" applyFill="1" applyBorder="1" applyAlignment="1">
      <alignment horizontal="center" vertical="center"/>
    </xf>
    <xf numFmtId="166" fontId="6" fillId="0" borderId="3" xfId="0" applyNumberFormat="1" applyFont="1" applyBorder="1" applyAlignment="1">
      <alignment horizontal="right" vertical="center"/>
    </xf>
    <xf numFmtId="164" fontId="6" fillId="4" borderId="1" xfId="0" applyFont="1" applyFill="1" applyBorder="1" applyAlignment="1">
      <alignment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vertical="top" wrapText="1"/>
    </xf>
    <xf numFmtId="164" fontId="5" fillId="2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/>
    </xf>
    <xf numFmtId="164" fontId="5" fillId="5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left" vertical="center"/>
    </xf>
    <xf numFmtId="165" fontId="5" fillId="5" borderId="1" xfId="0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7" fontId="5" fillId="5" borderId="1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164" fontId="1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A1" sqref="A1"/>
    </sheetView>
  </sheetViews>
  <sheetFormatPr defaultColWidth="11.421875" defaultRowHeight="14.25" customHeight="1"/>
  <cols>
    <col min="1" max="1" width="4.421875" style="0" customWidth="1"/>
    <col min="2" max="2" width="7.00390625" style="0" customWidth="1"/>
    <col min="3" max="3" width="25.7109375" style="1" customWidth="1"/>
    <col min="4" max="4" width="4.57421875" style="1" customWidth="1"/>
    <col min="5" max="5" width="8.57421875" style="0" customWidth="1"/>
    <col min="6" max="6" width="10.00390625" style="0" customWidth="1"/>
    <col min="7" max="7" width="10.140625" style="0" customWidth="1"/>
    <col min="8" max="8" width="14.28125" style="0" customWidth="1"/>
    <col min="9" max="9" width="8.28125" style="0" customWidth="1"/>
    <col min="10" max="16384" width="10.8515625" style="0" customWidth="1"/>
  </cols>
  <sheetData>
    <row r="1" spans="1:9" ht="15" customHeight="1">
      <c r="A1" s="2"/>
      <c r="B1" s="2"/>
      <c r="C1" s="2"/>
      <c r="D1" s="2"/>
      <c r="E1" s="2"/>
      <c r="F1" s="2"/>
      <c r="G1" s="3" t="s">
        <v>0</v>
      </c>
      <c r="H1" s="3"/>
      <c r="I1" s="3"/>
    </row>
    <row r="2" spans="1:9" ht="15" customHeight="1">
      <c r="A2" s="2"/>
      <c r="B2" s="2"/>
      <c r="C2" s="2"/>
      <c r="D2" s="2"/>
      <c r="E2" s="2"/>
      <c r="F2" s="2"/>
      <c r="G2" s="3" t="s">
        <v>1</v>
      </c>
      <c r="H2" s="3"/>
      <c r="I2" s="3"/>
    </row>
    <row r="3" spans="1:9" ht="15" customHeight="1">
      <c r="A3" s="2"/>
      <c r="B3" s="2"/>
      <c r="C3" s="2"/>
      <c r="D3" s="2"/>
      <c r="E3" s="2"/>
      <c r="F3" s="2"/>
      <c r="G3" s="3" t="s">
        <v>2</v>
      </c>
      <c r="H3" s="3"/>
      <c r="I3" s="3"/>
    </row>
    <row r="4" spans="1:9" ht="15" customHeight="1">
      <c r="A4" s="2"/>
      <c r="B4" s="2"/>
      <c r="C4" s="2"/>
      <c r="D4" s="2"/>
      <c r="E4" s="2"/>
      <c r="F4" s="2"/>
      <c r="G4" s="3" t="s">
        <v>3</v>
      </c>
      <c r="H4" s="3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30.75" customHeight="1">
      <c r="A6" s="2" t="s">
        <v>4</v>
      </c>
      <c r="B6" s="2"/>
      <c r="C6" s="2"/>
      <c r="D6" s="2"/>
      <c r="E6" s="2"/>
      <c r="F6" s="2"/>
      <c r="G6" s="2"/>
      <c r="H6" s="2"/>
      <c r="I6" s="2"/>
    </row>
    <row r="7" ht="12.75"/>
    <row r="8" spans="1:9" ht="59.25" customHeight="1">
      <c r="A8" s="4" t="s">
        <v>5</v>
      </c>
      <c r="B8" s="4" t="s">
        <v>6</v>
      </c>
      <c r="C8" s="4" t="s">
        <v>7</v>
      </c>
      <c r="D8" s="5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6" t="s">
        <v>13</v>
      </c>
    </row>
    <row r="9" spans="1:9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  <c r="H9" s="8">
        <v>8</v>
      </c>
      <c r="I9" s="9">
        <v>9</v>
      </c>
    </row>
    <row r="10" spans="1:9" ht="21.75" customHeight="1">
      <c r="A10" s="10">
        <v>600</v>
      </c>
      <c r="B10" s="10">
        <v>600</v>
      </c>
      <c r="C10" s="11" t="s">
        <v>14</v>
      </c>
      <c r="D10" s="10"/>
      <c r="E10" s="12">
        <f>SUM(E11+E13+E18+E28)</f>
        <v>58530623</v>
      </c>
      <c r="F10" s="12">
        <f>SUM(F11+F13+F18+F28)</f>
        <v>66583995</v>
      </c>
      <c r="G10" s="13">
        <f>SUM(G11+G13+G18+G28)</f>
        <v>63935994.3</v>
      </c>
      <c r="H10" s="12">
        <f>SUM(H11,H13,H18,H28)</f>
        <v>1254828</v>
      </c>
      <c r="I10" s="14">
        <f>G10/F10</f>
        <v>0.9602306725512639</v>
      </c>
    </row>
    <row r="11" spans="1:9" ht="23.25">
      <c r="A11" s="15"/>
      <c r="B11" s="15">
        <v>60003</v>
      </c>
      <c r="C11" s="16" t="s">
        <v>15</v>
      </c>
      <c r="D11" s="15"/>
      <c r="E11" s="17">
        <f>SUM(E12)</f>
        <v>100000</v>
      </c>
      <c r="F11" s="17">
        <f>SUM(F12)</f>
        <v>550000</v>
      </c>
      <c r="G11" s="18">
        <f>SUM(G12)</f>
        <v>286300</v>
      </c>
      <c r="H11" s="18">
        <f>SUM(H12)</f>
        <v>261678</v>
      </c>
      <c r="I11" s="19">
        <f>G11/F11</f>
        <v>0.5205454545454545</v>
      </c>
    </row>
    <row r="12" spans="1:9" ht="23.25">
      <c r="A12" s="20"/>
      <c r="B12" s="20"/>
      <c r="C12" s="21" t="s">
        <v>16</v>
      </c>
      <c r="D12" s="7">
        <v>6050</v>
      </c>
      <c r="E12" s="22">
        <v>100000</v>
      </c>
      <c r="F12" s="22">
        <v>550000</v>
      </c>
      <c r="G12" s="23">
        <v>286300</v>
      </c>
      <c r="H12" s="23">
        <v>261678</v>
      </c>
      <c r="I12" s="24">
        <f>G12/F12</f>
        <v>0.5205454545454545</v>
      </c>
    </row>
    <row r="13" spans="1:9" ht="21.75" customHeight="1">
      <c r="A13" s="15"/>
      <c r="B13" s="15">
        <v>60004</v>
      </c>
      <c r="C13" s="25" t="s">
        <v>17</v>
      </c>
      <c r="D13" s="26"/>
      <c r="E13" s="17">
        <f>SUM(E14)</f>
        <v>24812111</v>
      </c>
      <c r="F13" s="17">
        <f>SUM(F14)</f>
        <v>25195479</v>
      </c>
      <c r="G13" s="18">
        <f>SUM(G14)</f>
        <v>25195477.64</v>
      </c>
      <c r="H13" s="18">
        <f>SUM(H16,H17)</f>
        <v>0</v>
      </c>
      <c r="I13" s="19">
        <f>G13/F13</f>
        <v>0.9999999460220621</v>
      </c>
    </row>
    <row r="14" spans="1:9" ht="33.75" customHeight="1">
      <c r="A14" s="20"/>
      <c r="B14" s="20"/>
      <c r="C14" s="21" t="s">
        <v>18</v>
      </c>
      <c r="D14" s="7"/>
      <c r="E14" s="27">
        <f>SUM(E15:E16)</f>
        <v>24812111</v>
      </c>
      <c r="F14" s="27">
        <f>SUM(F15:F17)</f>
        <v>25195479</v>
      </c>
      <c r="G14" s="28">
        <f>SUM(G15:G17)</f>
        <v>25195477.64</v>
      </c>
      <c r="H14" s="28"/>
      <c r="I14" s="24">
        <f>G14/F14</f>
        <v>0.9999999460220621</v>
      </c>
    </row>
    <row r="15" spans="1:9" ht="36" customHeight="1">
      <c r="A15" s="20"/>
      <c r="B15" s="20"/>
      <c r="C15" s="21" t="s">
        <v>18</v>
      </c>
      <c r="D15" s="7">
        <v>6057</v>
      </c>
      <c r="E15" s="22">
        <v>10350711</v>
      </c>
      <c r="F15" s="22">
        <v>10649348</v>
      </c>
      <c r="G15" s="23">
        <v>10649347.8</v>
      </c>
      <c r="H15" s="23"/>
      <c r="I15" s="24">
        <f>G15/F15</f>
        <v>0.9999999812195076</v>
      </c>
    </row>
    <row r="16" spans="1:9" ht="36" customHeight="1">
      <c r="A16" s="20"/>
      <c r="B16" s="20"/>
      <c r="C16" s="21" t="s">
        <v>18</v>
      </c>
      <c r="D16" s="7">
        <v>6059</v>
      </c>
      <c r="E16" s="22">
        <v>14461400</v>
      </c>
      <c r="F16" s="22">
        <v>14541979</v>
      </c>
      <c r="G16" s="23">
        <v>14541978.34</v>
      </c>
      <c r="H16" s="23"/>
      <c r="I16" s="24">
        <f>G16/F16</f>
        <v>0.9999999546141554</v>
      </c>
    </row>
    <row r="17" spans="1:9" ht="36" customHeight="1">
      <c r="A17" s="20"/>
      <c r="B17" s="20"/>
      <c r="C17" s="21" t="s">
        <v>18</v>
      </c>
      <c r="D17" s="7">
        <v>6050</v>
      </c>
      <c r="E17" s="22">
        <v>0</v>
      </c>
      <c r="F17" s="22">
        <v>4152</v>
      </c>
      <c r="G17" s="23">
        <v>4151.5</v>
      </c>
      <c r="H17" s="23"/>
      <c r="I17" s="24">
        <f>G17/F17</f>
        <v>0.9998795761078998</v>
      </c>
    </row>
    <row r="18" spans="1:9" ht="23.25">
      <c r="A18" s="15"/>
      <c r="B18" s="15">
        <v>60015</v>
      </c>
      <c r="C18" s="16" t="s">
        <v>19</v>
      </c>
      <c r="D18" s="29"/>
      <c r="E18" s="17">
        <f>SUM(E19+E21+E25+E26)</f>
        <v>30502512</v>
      </c>
      <c r="F18" s="17">
        <f>SUM(F19+F20+F21+F25+F26+F27)</f>
        <v>35341039</v>
      </c>
      <c r="G18" s="18">
        <f>SUM(G19,G20,G22,G23,G24,G25,G26,G27)</f>
        <v>33458708.119999997</v>
      </c>
      <c r="H18" s="17">
        <f>SUM(H19,H20,H21,H25,H26,H27)</f>
        <v>904959</v>
      </c>
      <c r="I18" s="19">
        <f>G18/F18</f>
        <v>0.946738100144707</v>
      </c>
    </row>
    <row r="19" spans="1:9" ht="34.5" customHeight="1">
      <c r="A19" s="30"/>
      <c r="B19" s="30"/>
      <c r="C19" s="31" t="s">
        <v>20</v>
      </c>
      <c r="D19" s="7">
        <v>6050</v>
      </c>
      <c r="E19" s="22">
        <v>400000</v>
      </c>
      <c r="F19" s="22">
        <v>459000</v>
      </c>
      <c r="G19" s="23">
        <v>455620</v>
      </c>
      <c r="H19" s="23">
        <v>451960</v>
      </c>
      <c r="I19" s="24">
        <f>G19/F19</f>
        <v>0.992636165577342</v>
      </c>
    </row>
    <row r="20" spans="1:9" ht="34.5" customHeight="1">
      <c r="A20" s="30"/>
      <c r="B20" s="30"/>
      <c r="C20" s="31" t="s">
        <v>21</v>
      </c>
      <c r="D20" s="7">
        <v>6050</v>
      </c>
      <c r="E20" s="22">
        <v>0</v>
      </c>
      <c r="F20" s="22">
        <v>222485</v>
      </c>
      <c r="G20" s="23">
        <v>222485.53</v>
      </c>
      <c r="H20" s="23"/>
      <c r="I20" s="24">
        <f>G20/F20</f>
        <v>1.0000023821830686</v>
      </c>
    </row>
    <row r="21" spans="1:9" ht="79.5">
      <c r="A21" s="30"/>
      <c r="B21" s="30"/>
      <c r="C21" s="31" t="s">
        <v>22</v>
      </c>
      <c r="D21" s="7"/>
      <c r="E21" s="27">
        <f>SUM(E22:E23)</f>
        <v>27356512</v>
      </c>
      <c r="F21" s="27">
        <f>SUM(F22:F24)</f>
        <v>28613813</v>
      </c>
      <c r="G21" s="28">
        <f>SUM(G22:G24)</f>
        <v>27998379.029999997</v>
      </c>
      <c r="H21" s="28">
        <f>SUM(H23,H24)</f>
        <v>7577</v>
      </c>
      <c r="I21" s="24">
        <f>G21/F21</f>
        <v>0.9784917176190394</v>
      </c>
    </row>
    <row r="22" spans="1:9" ht="79.5">
      <c r="A22" s="30"/>
      <c r="B22" s="30"/>
      <c r="C22" s="31" t="s">
        <v>22</v>
      </c>
      <c r="D22" s="7">
        <v>6057</v>
      </c>
      <c r="E22" s="22">
        <v>16671059</v>
      </c>
      <c r="F22" s="22">
        <v>22305754</v>
      </c>
      <c r="G22" s="32">
        <v>22293443.33</v>
      </c>
      <c r="H22" s="32"/>
      <c r="I22" s="24">
        <f>G22/F22</f>
        <v>0.9994480944244251</v>
      </c>
    </row>
    <row r="23" spans="1:9" ht="79.5">
      <c r="A23" s="30"/>
      <c r="B23" s="30"/>
      <c r="C23" s="31" t="s">
        <v>22</v>
      </c>
      <c r="D23" s="7">
        <v>6059</v>
      </c>
      <c r="E23" s="22">
        <v>10685453</v>
      </c>
      <c r="F23" s="22">
        <v>5503307</v>
      </c>
      <c r="G23" s="23">
        <v>5385805.57</v>
      </c>
      <c r="H23" s="23"/>
      <c r="I23" s="24">
        <f>G23/F23</f>
        <v>0.9786489414455709</v>
      </c>
    </row>
    <row r="24" spans="1:9" ht="79.5">
      <c r="A24" s="30"/>
      <c r="B24" s="30"/>
      <c r="C24" s="31" t="s">
        <v>22</v>
      </c>
      <c r="D24" s="7">
        <v>6050</v>
      </c>
      <c r="E24" s="22">
        <v>0</v>
      </c>
      <c r="F24" s="22">
        <v>804752</v>
      </c>
      <c r="G24" s="23">
        <v>319130.13</v>
      </c>
      <c r="H24" s="23">
        <v>7577</v>
      </c>
      <c r="I24" s="24">
        <f>G24/F24</f>
        <v>0.39655711324731097</v>
      </c>
    </row>
    <row r="25" spans="1:9" ht="15.75" customHeight="1">
      <c r="A25" s="30"/>
      <c r="B25" s="30"/>
      <c r="C25" s="33" t="s">
        <v>23</v>
      </c>
      <c r="D25" s="7">
        <v>6050</v>
      </c>
      <c r="E25" s="22">
        <v>2666000</v>
      </c>
      <c r="F25" s="22">
        <v>5653940</v>
      </c>
      <c r="G25" s="23">
        <v>4391500.31</v>
      </c>
      <c r="H25" s="23">
        <v>320422</v>
      </c>
      <c r="I25" s="24">
        <f>G25/F25</f>
        <v>0.7767150535732603</v>
      </c>
    </row>
    <row r="26" spans="1:9" ht="26.25" customHeight="1">
      <c r="A26" s="30"/>
      <c r="B26" s="30"/>
      <c r="C26" s="33" t="s">
        <v>24</v>
      </c>
      <c r="D26" s="7">
        <v>6050</v>
      </c>
      <c r="E26" s="22">
        <v>80000</v>
      </c>
      <c r="F26" s="22">
        <v>136000</v>
      </c>
      <c r="G26" s="23">
        <v>136000</v>
      </c>
      <c r="H26" s="23">
        <v>125000</v>
      </c>
      <c r="I26" s="24">
        <f>G26/F26</f>
        <v>1</v>
      </c>
    </row>
    <row r="27" spans="1:9" ht="26.25" customHeight="1">
      <c r="A27" s="30"/>
      <c r="B27" s="30"/>
      <c r="C27" s="33" t="s">
        <v>25</v>
      </c>
      <c r="D27" s="7">
        <v>6050</v>
      </c>
      <c r="E27" s="22">
        <v>0</v>
      </c>
      <c r="F27" s="22">
        <v>255801</v>
      </c>
      <c r="G27" s="23">
        <v>254723.25</v>
      </c>
      <c r="H27" s="22"/>
      <c r="I27" s="24">
        <f>G27/F27</f>
        <v>0.9957867639297735</v>
      </c>
    </row>
    <row r="28" spans="1:9" ht="21.75" customHeight="1">
      <c r="A28" s="15"/>
      <c r="B28" s="15">
        <v>60016</v>
      </c>
      <c r="C28" s="34" t="s">
        <v>26</v>
      </c>
      <c r="D28" s="29"/>
      <c r="E28" s="17">
        <f>SUM(E29:E38)</f>
        <v>3116000</v>
      </c>
      <c r="F28" s="17">
        <f>SUM(F29:F38)</f>
        <v>5497477</v>
      </c>
      <c r="G28" s="18">
        <f>SUM(G29:G38)</f>
        <v>4995508.539999999</v>
      </c>
      <c r="H28" s="18">
        <f>SUM(H29,H30,H31,H32,H33,H34,H35,H36,H37,H38)</f>
        <v>88191</v>
      </c>
      <c r="I28" s="19">
        <f>G28/F28</f>
        <v>0.9086911213998711</v>
      </c>
    </row>
    <row r="29" spans="1:9" ht="23.25">
      <c r="A29" s="30"/>
      <c r="B29" s="30"/>
      <c r="C29" s="31" t="s">
        <v>27</v>
      </c>
      <c r="D29" s="7">
        <v>6050</v>
      </c>
      <c r="E29" s="22">
        <v>355000</v>
      </c>
      <c r="F29" s="22">
        <v>318595</v>
      </c>
      <c r="G29" s="23">
        <v>201882.24</v>
      </c>
      <c r="H29" s="23">
        <v>88191</v>
      </c>
      <c r="I29" s="24">
        <f>G29/F29</f>
        <v>0.6336641817982077</v>
      </c>
    </row>
    <row r="30" spans="1:9" ht="18.75" customHeight="1">
      <c r="A30" s="30"/>
      <c r="B30" s="30"/>
      <c r="C30" s="31" t="s">
        <v>28</v>
      </c>
      <c r="D30" s="7">
        <v>6050</v>
      </c>
      <c r="E30" s="22">
        <v>500000</v>
      </c>
      <c r="F30" s="22">
        <v>600000</v>
      </c>
      <c r="G30" s="35">
        <v>599771.2</v>
      </c>
      <c r="H30" s="35"/>
      <c r="I30" s="24">
        <f>G30/F30</f>
        <v>0.9996186666666665</v>
      </c>
    </row>
    <row r="31" spans="1:9" ht="19.5" customHeight="1">
      <c r="A31" s="30"/>
      <c r="B31" s="30"/>
      <c r="C31" s="31" t="s">
        <v>29</v>
      </c>
      <c r="D31" s="7">
        <v>6050</v>
      </c>
      <c r="E31" s="22">
        <v>400000</v>
      </c>
      <c r="F31" s="22">
        <v>700000</v>
      </c>
      <c r="G31" s="35">
        <v>471576.27</v>
      </c>
      <c r="H31" s="35"/>
      <c r="I31" s="24">
        <f>G31/F31</f>
        <v>0.6736803857142858</v>
      </c>
    </row>
    <row r="32" spans="1:9" ht="18.75" customHeight="1">
      <c r="A32" s="30"/>
      <c r="B32" s="30"/>
      <c r="C32" s="31" t="s">
        <v>30</v>
      </c>
      <c r="D32" s="7">
        <v>6050</v>
      </c>
      <c r="E32" s="22">
        <v>400000</v>
      </c>
      <c r="F32" s="22">
        <v>286563</v>
      </c>
      <c r="G32" s="35">
        <v>286552.89</v>
      </c>
      <c r="H32" s="35"/>
      <c r="I32" s="24">
        <f>G32/F32</f>
        <v>0.9999647197998346</v>
      </c>
    </row>
    <row r="33" spans="1:9" ht="18" customHeight="1">
      <c r="A33" s="30"/>
      <c r="B33" s="30"/>
      <c r="C33" s="31" t="s">
        <v>31</v>
      </c>
      <c r="D33" s="7">
        <v>6050</v>
      </c>
      <c r="E33" s="22">
        <v>1041000</v>
      </c>
      <c r="F33" s="22">
        <v>1292365</v>
      </c>
      <c r="G33" s="35">
        <v>1291043.24</v>
      </c>
      <c r="H33" s="35"/>
      <c r="I33" s="24">
        <f>G33/F33</f>
        <v>0.9989772548776855</v>
      </c>
    </row>
    <row r="34" spans="1:9" ht="23.25" customHeight="1">
      <c r="A34" s="30"/>
      <c r="B34" s="30"/>
      <c r="C34" s="31" t="s">
        <v>32</v>
      </c>
      <c r="D34" s="7">
        <v>6050</v>
      </c>
      <c r="E34" s="22">
        <v>0</v>
      </c>
      <c r="F34" s="22">
        <v>1801017</v>
      </c>
      <c r="G34" s="35">
        <v>1741860</v>
      </c>
      <c r="H34" s="35"/>
      <c r="I34" s="24">
        <f>G34/F34</f>
        <v>0.9671535582395946</v>
      </c>
    </row>
    <row r="35" spans="1:9" ht="47.25" customHeight="1">
      <c r="A35" s="30"/>
      <c r="B35" s="30"/>
      <c r="C35" s="31" t="s">
        <v>33</v>
      </c>
      <c r="D35" s="7">
        <v>6050</v>
      </c>
      <c r="E35" s="22">
        <v>100000</v>
      </c>
      <c r="F35" s="22">
        <v>100000</v>
      </c>
      <c r="G35" s="35">
        <v>16565.01</v>
      </c>
      <c r="H35" s="35"/>
      <c r="I35" s="24">
        <f>G35/F35</f>
        <v>0.1656501</v>
      </c>
    </row>
    <row r="36" spans="1:9" ht="23.25">
      <c r="A36" s="30"/>
      <c r="B36" s="30"/>
      <c r="C36" s="31" t="s">
        <v>34</v>
      </c>
      <c r="D36" s="7">
        <v>6050</v>
      </c>
      <c r="E36" s="22">
        <v>250000</v>
      </c>
      <c r="F36" s="22">
        <v>250000</v>
      </c>
      <c r="G36" s="35">
        <v>244696.85</v>
      </c>
      <c r="H36" s="35"/>
      <c r="I36" s="24">
        <f>G36/F36</f>
        <v>0.9787874</v>
      </c>
    </row>
    <row r="37" spans="1:9" ht="17.25" customHeight="1">
      <c r="A37" s="30"/>
      <c r="B37" s="30"/>
      <c r="C37" s="31" t="s">
        <v>35</v>
      </c>
      <c r="D37" s="7">
        <v>6050</v>
      </c>
      <c r="E37" s="22">
        <v>0</v>
      </c>
      <c r="F37" s="22">
        <v>148937</v>
      </c>
      <c r="G37" s="35">
        <v>141560.84</v>
      </c>
      <c r="H37" s="35"/>
      <c r="I37" s="24">
        <f>G37/F37</f>
        <v>0.9504746302127745</v>
      </c>
    </row>
    <row r="38" spans="1:9" ht="23.25">
      <c r="A38" s="30"/>
      <c r="B38" s="30"/>
      <c r="C38" s="31" t="s">
        <v>36</v>
      </c>
      <c r="D38" s="7">
        <v>6050</v>
      </c>
      <c r="E38" s="22">
        <v>70000</v>
      </c>
      <c r="F38" s="22">
        <v>0</v>
      </c>
      <c r="G38" s="35">
        <v>0</v>
      </c>
      <c r="H38" s="35"/>
      <c r="I38" s="24">
        <v>0</v>
      </c>
    </row>
    <row r="39" spans="1:9" ht="23.25" customHeight="1">
      <c r="A39" s="10">
        <v>630</v>
      </c>
      <c r="B39" s="10">
        <v>630</v>
      </c>
      <c r="C39" s="36" t="s">
        <v>37</v>
      </c>
      <c r="D39" s="37"/>
      <c r="E39" s="12">
        <f>SUM(E40+E45)</f>
        <v>15348440</v>
      </c>
      <c r="F39" s="12">
        <f>SUM(F40+F45)</f>
        <v>11503557</v>
      </c>
      <c r="G39" s="13">
        <f>SUM(G40+G45)</f>
        <v>11256049.27</v>
      </c>
      <c r="H39" s="12">
        <f>SUM(H40,H45)</f>
        <v>1056116</v>
      </c>
      <c r="I39" s="14">
        <f>G39/F39</f>
        <v>0.9784842436126495</v>
      </c>
    </row>
    <row r="40" spans="1:9" ht="23.25">
      <c r="A40" s="38"/>
      <c r="B40" s="15">
        <v>63003</v>
      </c>
      <c r="C40" s="39" t="s">
        <v>38</v>
      </c>
      <c r="D40" s="29"/>
      <c r="E40" s="17">
        <f>SUM(E41)</f>
        <v>12646439</v>
      </c>
      <c r="F40" s="17">
        <f>SUM(F41)</f>
        <v>8436900</v>
      </c>
      <c r="G40" s="18">
        <f>SUM(G41)</f>
        <v>8428925.22</v>
      </c>
      <c r="H40" s="17">
        <f>SUM(H41)</f>
        <v>669480</v>
      </c>
      <c r="I40" s="19">
        <f>G40/F40</f>
        <v>0.9990547736727946</v>
      </c>
    </row>
    <row r="41" spans="1:9" ht="34.5">
      <c r="A41" s="30"/>
      <c r="B41" s="30"/>
      <c r="C41" s="31" t="s">
        <v>39</v>
      </c>
      <c r="D41" s="7"/>
      <c r="E41" s="27">
        <f>SUM(E42:E44)</f>
        <v>12646439</v>
      </c>
      <c r="F41" s="27">
        <f>SUM(F42:F44)</f>
        <v>8436900</v>
      </c>
      <c r="G41" s="28">
        <f>SUM(G42:G44)</f>
        <v>8428925.22</v>
      </c>
      <c r="H41" s="28">
        <f>SUM(H43,H44)</f>
        <v>669480</v>
      </c>
      <c r="I41" s="24">
        <f>G41/F41</f>
        <v>0.9990547736727946</v>
      </c>
    </row>
    <row r="42" spans="1:9" ht="12.75">
      <c r="A42" s="30"/>
      <c r="B42" s="30"/>
      <c r="C42" s="31" t="s">
        <v>40</v>
      </c>
      <c r="D42" s="7">
        <v>6057</v>
      </c>
      <c r="E42" s="22">
        <v>4845250</v>
      </c>
      <c r="F42" s="22">
        <v>4031319</v>
      </c>
      <c r="G42" s="23">
        <v>4031318.09</v>
      </c>
      <c r="H42" s="23"/>
      <c r="I42" s="24">
        <f>G42/F42</f>
        <v>0.9999997742674296</v>
      </c>
    </row>
    <row r="43" spans="1:9" ht="12.75">
      <c r="A43" s="30"/>
      <c r="B43" s="30"/>
      <c r="C43" s="31" t="s">
        <v>41</v>
      </c>
      <c r="D43" s="7">
        <v>6059</v>
      </c>
      <c r="E43" s="22">
        <v>7796189</v>
      </c>
      <c r="F43" s="22">
        <v>4350530</v>
      </c>
      <c r="G43" s="23">
        <v>4350529.4</v>
      </c>
      <c r="H43" s="23">
        <v>669480</v>
      </c>
      <c r="I43" s="24">
        <f>G43/F43</f>
        <v>0.999999862085769</v>
      </c>
    </row>
    <row r="44" spans="1:9" ht="12.75">
      <c r="A44" s="30"/>
      <c r="B44" s="30"/>
      <c r="C44" s="31" t="s">
        <v>42</v>
      </c>
      <c r="D44" s="7">
        <v>6050</v>
      </c>
      <c r="E44" s="22">
        <v>5000</v>
      </c>
      <c r="F44" s="22">
        <v>55051</v>
      </c>
      <c r="G44" s="23">
        <v>47077.73</v>
      </c>
      <c r="H44" s="23"/>
      <c r="I44" s="24">
        <f>G44/F44</f>
        <v>0.8551657553904561</v>
      </c>
    </row>
    <row r="45" spans="1:9" ht="21" customHeight="1">
      <c r="A45" s="38"/>
      <c r="B45" s="15">
        <v>63095</v>
      </c>
      <c r="C45" s="34" t="s">
        <v>43</v>
      </c>
      <c r="D45" s="29"/>
      <c r="E45" s="17">
        <f>SUM(E46+E50)</f>
        <v>2702001</v>
      </c>
      <c r="F45" s="17">
        <f>SUM(F46+F50)</f>
        <v>3066657</v>
      </c>
      <c r="G45" s="18">
        <f>SUM(G46+G50)</f>
        <v>2827124.05</v>
      </c>
      <c r="H45" s="18">
        <f>SUM(H46,H50)</f>
        <v>386636</v>
      </c>
      <c r="I45" s="19">
        <f>G45/F45</f>
        <v>0.9218911831352511</v>
      </c>
    </row>
    <row r="46" spans="1:9" ht="19.5" customHeight="1">
      <c r="A46" s="30"/>
      <c r="B46" s="40"/>
      <c r="C46" s="41" t="s">
        <v>44</v>
      </c>
      <c r="D46" s="9"/>
      <c r="E46" s="42">
        <f>SUM(E47:E49)</f>
        <v>523170</v>
      </c>
      <c r="F46" s="42">
        <f>SUM(F47:F49)</f>
        <v>473170</v>
      </c>
      <c r="G46" s="43">
        <f>SUM(G47:G49)</f>
        <v>235138.80000000002</v>
      </c>
      <c r="H46" s="43">
        <f>SUM(H48,H49)</f>
        <v>0</v>
      </c>
      <c r="I46" s="24">
        <f>G46/F46</f>
        <v>0.49694359321174214</v>
      </c>
    </row>
    <row r="47" spans="1:9" ht="12.75">
      <c r="A47" s="30"/>
      <c r="B47" s="30"/>
      <c r="C47" s="31" t="s">
        <v>45</v>
      </c>
      <c r="D47" s="7">
        <v>6057</v>
      </c>
      <c r="E47" s="22">
        <v>201940</v>
      </c>
      <c r="F47" s="22">
        <v>201940</v>
      </c>
      <c r="G47" s="23">
        <v>27701.09</v>
      </c>
      <c r="H47" s="23"/>
      <c r="I47" s="24">
        <f>G47/F47</f>
        <v>0.13717485391700504</v>
      </c>
    </row>
    <row r="48" spans="1:9" ht="12.75">
      <c r="A48" s="30"/>
      <c r="B48" s="30"/>
      <c r="C48" s="31" t="s">
        <v>41</v>
      </c>
      <c r="D48" s="7">
        <v>6059</v>
      </c>
      <c r="E48" s="22">
        <v>321230</v>
      </c>
      <c r="F48" s="22">
        <v>263158</v>
      </c>
      <c r="G48" s="23">
        <v>199366.26</v>
      </c>
      <c r="H48" s="23"/>
      <c r="I48" s="24">
        <f>G48/F48</f>
        <v>0.757591484963406</v>
      </c>
    </row>
    <row r="49" spans="1:9" ht="12.75">
      <c r="A49" s="30"/>
      <c r="B49" s="30"/>
      <c r="C49" s="31" t="s">
        <v>42</v>
      </c>
      <c r="D49" s="7">
        <v>6050</v>
      </c>
      <c r="E49" s="22"/>
      <c r="F49" s="22">
        <v>8072</v>
      </c>
      <c r="G49" s="23">
        <v>8071.45</v>
      </c>
      <c r="H49" s="23"/>
      <c r="I49" s="24">
        <f>G49/F49</f>
        <v>0.9999318632309216</v>
      </c>
    </row>
    <row r="50" spans="1:9" ht="27" customHeight="1">
      <c r="A50" s="30"/>
      <c r="B50" s="30"/>
      <c r="C50" s="31" t="s">
        <v>46</v>
      </c>
      <c r="D50" s="7"/>
      <c r="E50" s="27">
        <f>SUM(E51:E53)</f>
        <v>2178831</v>
      </c>
      <c r="F50" s="27">
        <f>SUM(F51:F53)</f>
        <v>2593487</v>
      </c>
      <c r="G50" s="28">
        <f>SUM(G51:G53)</f>
        <v>2591985.25</v>
      </c>
      <c r="H50" s="28">
        <f>SUM(H52,H53)</f>
        <v>386636</v>
      </c>
      <c r="I50" s="24">
        <f>G50/F50</f>
        <v>0.9994209533342562</v>
      </c>
    </row>
    <row r="51" spans="1:9" ht="12.75">
      <c r="A51" s="30"/>
      <c r="B51" s="30"/>
      <c r="C51" s="31" t="s">
        <v>40</v>
      </c>
      <c r="D51" s="7">
        <v>6057</v>
      </c>
      <c r="E51" s="22">
        <v>1128831</v>
      </c>
      <c r="F51" s="22">
        <v>1122830</v>
      </c>
      <c r="G51" s="23">
        <v>1121329.03</v>
      </c>
      <c r="H51" s="23"/>
      <c r="I51" s="24">
        <f>G51/F51</f>
        <v>0.9986632259558438</v>
      </c>
    </row>
    <row r="52" spans="1:9" ht="12.75">
      <c r="A52" s="30"/>
      <c r="B52" s="30"/>
      <c r="C52" s="31" t="s">
        <v>41</v>
      </c>
      <c r="D52" s="7">
        <v>6059</v>
      </c>
      <c r="E52" s="22">
        <v>1000000</v>
      </c>
      <c r="F52" s="22">
        <v>1000000</v>
      </c>
      <c r="G52" s="23">
        <v>1000000</v>
      </c>
      <c r="H52" s="23"/>
      <c r="I52" s="24">
        <f>G52/F52</f>
        <v>1</v>
      </c>
    </row>
    <row r="53" spans="1:9" ht="12.75">
      <c r="A53" s="30"/>
      <c r="B53" s="30"/>
      <c r="C53" s="31" t="s">
        <v>47</v>
      </c>
      <c r="D53" s="7">
        <v>6050</v>
      </c>
      <c r="E53" s="22">
        <v>50000</v>
      </c>
      <c r="F53" s="22">
        <v>470657</v>
      </c>
      <c r="G53" s="23">
        <v>470656.22</v>
      </c>
      <c r="H53" s="23">
        <v>386636</v>
      </c>
      <c r="I53" s="24">
        <f>G53/F53</f>
        <v>0.9999983427421667</v>
      </c>
    </row>
    <row r="54" spans="1:9" ht="20.25" customHeight="1">
      <c r="A54" s="10">
        <v>750</v>
      </c>
      <c r="B54" s="10">
        <v>750</v>
      </c>
      <c r="C54" s="36" t="s">
        <v>48</v>
      </c>
      <c r="D54" s="37"/>
      <c r="E54" s="12">
        <f>SUM(E55)</f>
        <v>330000</v>
      </c>
      <c r="F54" s="12">
        <f>SUM(F55)</f>
        <v>261740</v>
      </c>
      <c r="G54" s="13">
        <f>SUM(G55)</f>
        <v>130083.47</v>
      </c>
      <c r="H54" s="12">
        <f>SUM(H55)</f>
        <v>62139</v>
      </c>
      <c r="I54" s="14">
        <f>G54/F54</f>
        <v>0.4969949950332391</v>
      </c>
    </row>
    <row r="55" spans="1:9" ht="22.5" customHeight="1">
      <c r="A55" s="15"/>
      <c r="B55" s="15">
        <v>75023</v>
      </c>
      <c r="C55" s="39" t="s">
        <v>49</v>
      </c>
      <c r="D55" s="29"/>
      <c r="E55" s="17">
        <f>SUM(E56:E61)</f>
        <v>330000</v>
      </c>
      <c r="F55" s="17">
        <f>SUM(F56:F61)</f>
        <v>261740</v>
      </c>
      <c r="G55" s="18">
        <f>SUM(G56:G61)</f>
        <v>130083.47</v>
      </c>
      <c r="H55" s="17">
        <f>SUM(H56,H57,H58,H59,H60,H61)</f>
        <v>62139</v>
      </c>
      <c r="I55" s="19">
        <f>G55/F55</f>
        <v>0.4969949950332391</v>
      </c>
    </row>
    <row r="56" spans="1:9" ht="24" customHeight="1">
      <c r="A56" s="30"/>
      <c r="B56" s="30"/>
      <c r="C56" s="31" t="s">
        <v>50</v>
      </c>
      <c r="D56" s="7">
        <v>6060</v>
      </c>
      <c r="E56" s="22">
        <v>100000</v>
      </c>
      <c r="F56" s="22">
        <v>32399</v>
      </c>
      <c r="G56" s="23">
        <v>32391.89</v>
      </c>
      <c r="H56" s="23"/>
      <c r="I56" s="24">
        <f>G56/F56</f>
        <v>0.9997805487823698</v>
      </c>
    </row>
    <row r="57" spans="1:9" ht="35.25" customHeight="1">
      <c r="A57" s="30"/>
      <c r="B57" s="30"/>
      <c r="C57" s="31" t="s">
        <v>51</v>
      </c>
      <c r="D57" s="7">
        <v>6050</v>
      </c>
      <c r="E57" s="22"/>
      <c r="F57" s="22">
        <v>62139</v>
      </c>
      <c r="G57" s="23">
        <v>62139</v>
      </c>
      <c r="H57" s="23">
        <v>62139</v>
      </c>
      <c r="I57" s="24"/>
    </row>
    <row r="58" spans="1:9" ht="24" customHeight="1">
      <c r="A58" s="30"/>
      <c r="B58" s="30"/>
      <c r="C58" s="31" t="s">
        <v>52</v>
      </c>
      <c r="D58" s="7">
        <v>6050</v>
      </c>
      <c r="E58" s="22">
        <v>0</v>
      </c>
      <c r="F58" s="22">
        <v>5462</v>
      </c>
      <c r="G58" s="23">
        <v>5461.2</v>
      </c>
      <c r="H58" s="23"/>
      <c r="I58" s="24">
        <f>G58/F58</f>
        <v>0.9998535335042109</v>
      </c>
    </row>
    <row r="59" spans="1:9" ht="23.25">
      <c r="A59" s="30"/>
      <c r="B59" s="30"/>
      <c r="C59" s="31" t="s">
        <v>53</v>
      </c>
      <c r="D59" s="7">
        <v>6050</v>
      </c>
      <c r="E59" s="22">
        <v>200000</v>
      </c>
      <c r="F59" s="22">
        <v>131740</v>
      </c>
      <c r="G59" s="23">
        <v>245.39</v>
      </c>
      <c r="H59" s="23"/>
      <c r="I59" s="24">
        <f>G59/F59</f>
        <v>0.0018626840746925762</v>
      </c>
    </row>
    <row r="60" spans="1:9" ht="18" customHeight="1">
      <c r="A60" s="30"/>
      <c r="B60" s="30"/>
      <c r="C60" s="31" t="s">
        <v>54</v>
      </c>
      <c r="D60" s="7">
        <v>6050</v>
      </c>
      <c r="E60" s="22">
        <v>30000</v>
      </c>
      <c r="F60" s="22">
        <v>24878</v>
      </c>
      <c r="G60" s="23">
        <v>24723.99</v>
      </c>
      <c r="H60" s="23"/>
      <c r="I60" s="24">
        <f>G60/F60</f>
        <v>0.993809389822333</v>
      </c>
    </row>
    <row r="61" spans="1:9" ht="26.25" customHeight="1">
      <c r="A61" s="30"/>
      <c r="B61" s="30"/>
      <c r="C61" s="31" t="s">
        <v>55</v>
      </c>
      <c r="D61" s="7">
        <v>6050</v>
      </c>
      <c r="E61" s="22">
        <v>0</v>
      </c>
      <c r="F61" s="22">
        <v>5122</v>
      </c>
      <c r="G61" s="23">
        <v>5122</v>
      </c>
      <c r="H61" s="23"/>
      <c r="I61" s="24">
        <f>G61/F61</f>
        <v>1</v>
      </c>
    </row>
    <row r="62" spans="1:9" ht="21" customHeight="1">
      <c r="A62" s="10">
        <v>754</v>
      </c>
      <c r="B62" s="10">
        <v>754</v>
      </c>
      <c r="C62" s="36" t="s">
        <v>56</v>
      </c>
      <c r="D62" s="37"/>
      <c r="E62" s="12">
        <f>SUM(E63,E66)</f>
        <v>942000</v>
      </c>
      <c r="F62" s="12">
        <f>SUM(F63,F66)</f>
        <v>746000</v>
      </c>
      <c r="G62" s="13">
        <f>SUM(G63,G66)</f>
        <v>744910.96</v>
      </c>
      <c r="H62" s="12">
        <f>SUM(H63,H66)</f>
        <v>0</v>
      </c>
      <c r="I62" s="14">
        <f>G62/F62</f>
        <v>0.9985401608579088</v>
      </c>
    </row>
    <row r="63" spans="1:9" ht="24" customHeight="1">
      <c r="A63" s="15"/>
      <c r="B63" s="15">
        <v>75411</v>
      </c>
      <c r="C63" s="39" t="s">
        <v>57</v>
      </c>
      <c r="D63" s="29"/>
      <c r="E63" s="17">
        <f>SUM(E64:E65)</f>
        <v>942000</v>
      </c>
      <c r="F63" s="17">
        <f>SUM(F64:F65)</f>
        <v>730000</v>
      </c>
      <c r="G63" s="18">
        <f>SUM(G64:G65)</f>
        <v>729514.26</v>
      </c>
      <c r="H63" s="18">
        <f>SUM(H64,H65)</f>
        <v>0</v>
      </c>
      <c r="I63" s="19">
        <f>G63/F63</f>
        <v>0.9993346027397261</v>
      </c>
    </row>
    <row r="64" spans="1:9" ht="23.25">
      <c r="A64" s="30"/>
      <c r="B64" s="30"/>
      <c r="C64" s="31" t="s">
        <v>58</v>
      </c>
      <c r="D64" s="7">
        <v>6060</v>
      </c>
      <c r="E64" s="22">
        <v>135000</v>
      </c>
      <c r="F64" s="22">
        <v>143000</v>
      </c>
      <c r="G64" s="23">
        <v>142517.44</v>
      </c>
      <c r="H64" s="23"/>
      <c r="I64" s="24">
        <f>G64/F64</f>
        <v>0.9966254545454546</v>
      </c>
    </row>
    <row r="65" spans="1:9" ht="18" customHeight="1">
      <c r="A65" s="30"/>
      <c r="B65" s="30"/>
      <c r="C65" s="31" t="s">
        <v>59</v>
      </c>
      <c r="D65" s="7">
        <v>6050</v>
      </c>
      <c r="E65" s="22">
        <v>807000</v>
      </c>
      <c r="F65" s="22">
        <v>587000</v>
      </c>
      <c r="G65" s="23">
        <v>586996.82</v>
      </c>
      <c r="H65" s="23"/>
      <c r="I65" s="24">
        <f>G65/F65</f>
        <v>0.9999945826235093</v>
      </c>
    </row>
    <row r="66" spans="1:9" ht="18" customHeight="1">
      <c r="A66" s="38"/>
      <c r="B66" s="38">
        <v>75414</v>
      </c>
      <c r="C66" s="44" t="s">
        <v>60</v>
      </c>
      <c r="D66" s="26"/>
      <c r="E66" s="45">
        <f>SUM(E67)</f>
        <v>0</v>
      </c>
      <c r="F66" s="45">
        <f>SUM(F67)</f>
        <v>16000</v>
      </c>
      <c r="G66" s="46">
        <f>SUM(G67)</f>
        <v>15396.7</v>
      </c>
      <c r="H66" s="45">
        <f>SUM(H67)</f>
        <v>0</v>
      </c>
      <c r="I66" s="24">
        <f>G66/F66</f>
        <v>0.9622937500000001</v>
      </c>
    </row>
    <row r="67" spans="1:9" ht="18" customHeight="1">
      <c r="A67" s="30"/>
      <c r="B67" s="30"/>
      <c r="C67" s="31" t="s">
        <v>61</v>
      </c>
      <c r="D67" s="7">
        <v>6060</v>
      </c>
      <c r="E67" s="22">
        <v>0</v>
      </c>
      <c r="F67" s="22">
        <v>16000</v>
      </c>
      <c r="G67" s="23">
        <v>15396.7</v>
      </c>
      <c r="H67" s="23"/>
      <c r="I67" s="24">
        <f>G67/F67</f>
        <v>0.9622937500000001</v>
      </c>
    </row>
    <row r="68" spans="1:9" ht="21" customHeight="1">
      <c r="A68" s="10">
        <v>801</v>
      </c>
      <c r="B68" s="10">
        <v>801</v>
      </c>
      <c r="C68" s="36" t="s">
        <v>62</v>
      </c>
      <c r="D68" s="37"/>
      <c r="E68" s="12">
        <f>SUM(E69+E78+E80+E82+E85)</f>
        <v>5072500</v>
      </c>
      <c r="F68" s="12">
        <f>SUM(F69+F78+F80+F82+F85)</f>
        <v>5426926</v>
      </c>
      <c r="G68" s="13">
        <f>SUM(G69+G78+G80+G82+G85)</f>
        <v>4495249.7</v>
      </c>
      <c r="H68" s="12">
        <f>SUM(H69,H78,H80,H82,H85)</f>
        <v>854887</v>
      </c>
      <c r="I68" s="14">
        <f>G68/F68</f>
        <v>0.8283233823346772</v>
      </c>
    </row>
    <row r="69" spans="1:9" ht="24" customHeight="1">
      <c r="A69" s="15"/>
      <c r="B69" s="15">
        <v>80101</v>
      </c>
      <c r="C69" s="34" t="s">
        <v>63</v>
      </c>
      <c r="D69" s="29"/>
      <c r="E69" s="47">
        <f>SUM(E70:E77)</f>
        <v>4072500</v>
      </c>
      <c r="F69" s="48">
        <f>SUM(F70:F77)</f>
        <v>4261813</v>
      </c>
      <c r="G69" s="49">
        <f>SUM(G70:G77)</f>
        <v>3335614.38</v>
      </c>
      <c r="H69" s="48">
        <f>SUM(H70,H71,H72,H73,H74,H75,H76,H77)</f>
        <v>0</v>
      </c>
      <c r="I69" s="50">
        <f>G69/F69</f>
        <v>0.7826749742421828</v>
      </c>
    </row>
    <row r="70" spans="1:9" ht="27" customHeight="1">
      <c r="A70" s="30"/>
      <c r="B70" s="30"/>
      <c r="C70" s="31" t="s">
        <v>64</v>
      </c>
      <c r="D70" s="7">
        <v>6050</v>
      </c>
      <c r="E70" s="51">
        <v>4022000</v>
      </c>
      <c r="F70" s="52">
        <v>3333377</v>
      </c>
      <c r="G70" s="53">
        <v>2468304.91</v>
      </c>
      <c r="H70" s="53"/>
      <c r="I70" s="54">
        <f>G70/F70</f>
        <v>0.7404817726887778</v>
      </c>
    </row>
    <row r="71" spans="1:9" ht="21.75" customHeight="1">
      <c r="A71" s="30"/>
      <c r="B71" s="30"/>
      <c r="C71" s="33" t="s">
        <v>65</v>
      </c>
      <c r="D71" s="7">
        <v>6050</v>
      </c>
      <c r="E71" s="51">
        <v>50500</v>
      </c>
      <c r="F71" s="52">
        <v>50477</v>
      </c>
      <c r="G71" s="55">
        <v>50476.42</v>
      </c>
      <c r="H71" s="55"/>
      <c r="I71" s="54">
        <f>G71/F71</f>
        <v>0.9999885096182419</v>
      </c>
    </row>
    <row r="72" spans="1:9" ht="25.5" customHeight="1">
      <c r="A72" s="30"/>
      <c r="B72" s="30"/>
      <c r="C72" s="33" t="s">
        <v>66</v>
      </c>
      <c r="D72" s="7">
        <v>6050</v>
      </c>
      <c r="E72" s="51">
        <v>0</v>
      </c>
      <c r="F72" s="52">
        <v>69954</v>
      </c>
      <c r="G72" s="55">
        <v>28290</v>
      </c>
      <c r="H72" s="55"/>
      <c r="I72" s="54">
        <f>G72/F72</f>
        <v>0.4044086113731881</v>
      </c>
    </row>
    <row r="73" spans="1:9" ht="21.75" customHeight="1">
      <c r="A73" s="30"/>
      <c r="B73" s="30"/>
      <c r="C73" s="33" t="s">
        <v>67</v>
      </c>
      <c r="D73" s="7">
        <v>6050</v>
      </c>
      <c r="E73" s="22">
        <v>0</v>
      </c>
      <c r="F73" s="52">
        <v>707959</v>
      </c>
      <c r="G73" s="23">
        <v>688510.38</v>
      </c>
      <c r="H73" s="23"/>
      <c r="I73" s="24">
        <f>G73/F73</f>
        <v>0.972528606882602</v>
      </c>
    </row>
    <row r="74" spans="1:9" ht="23.25" customHeight="1">
      <c r="A74" s="30"/>
      <c r="B74" s="30"/>
      <c r="C74" s="33" t="s">
        <v>68</v>
      </c>
      <c r="D74" s="7">
        <v>6060</v>
      </c>
      <c r="E74" s="22">
        <v>0</v>
      </c>
      <c r="F74" s="22">
        <v>17000</v>
      </c>
      <c r="G74" s="23">
        <v>16999.83</v>
      </c>
      <c r="H74" s="23"/>
      <c r="I74" s="24">
        <f>G74/F74</f>
        <v>0.9999900000000002</v>
      </c>
    </row>
    <row r="75" spans="1:9" ht="23.25" customHeight="1">
      <c r="A75" s="30"/>
      <c r="B75" s="30"/>
      <c r="C75" s="33" t="s">
        <v>69</v>
      </c>
      <c r="D75" s="7">
        <v>6050</v>
      </c>
      <c r="E75" s="22"/>
      <c r="F75" s="22">
        <v>3046</v>
      </c>
      <c r="G75" s="23">
        <v>3045.94</v>
      </c>
      <c r="H75" s="23"/>
      <c r="I75" s="24">
        <f>G75/F75</f>
        <v>0.9999803020354564</v>
      </c>
    </row>
    <row r="76" spans="1:9" ht="22.5" customHeight="1">
      <c r="A76" s="30"/>
      <c r="B76" s="30"/>
      <c r="C76" s="33" t="s">
        <v>70</v>
      </c>
      <c r="D76" s="7">
        <v>6050</v>
      </c>
      <c r="E76" s="22">
        <v>0</v>
      </c>
      <c r="F76" s="22">
        <v>35000</v>
      </c>
      <c r="G76" s="23">
        <v>34993.5</v>
      </c>
      <c r="H76" s="23"/>
      <c r="I76" s="24">
        <f>G76/F76</f>
        <v>0.9998142857142858</v>
      </c>
    </row>
    <row r="77" spans="1:9" ht="24.75" customHeight="1">
      <c r="A77" s="30"/>
      <c r="B77" s="30"/>
      <c r="C77" s="33" t="s">
        <v>71</v>
      </c>
      <c r="D77" s="7">
        <v>6050</v>
      </c>
      <c r="E77" s="22">
        <v>0</v>
      </c>
      <c r="F77" s="22">
        <v>45000</v>
      </c>
      <c r="G77" s="23">
        <v>44993.4</v>
      </c>
      <c r="H77" s="23"/>
      <c r="I77" s="24">
        <f>G77/F77</f>
        <v>0.9998533333333334</v>
      </c>
    </row>
    <row r="78" spans="1:9" ht="21" customHeight="1">
      <c r="A78" s="15"/>
      <c r="B78" s="15">
        <v>80104</v>
      </c>
      <c r="C78" s="34" t="s">
        <v>72</v>
      </c>
      <c r="D78" s="29"/>
      <c r="E78" s="17">
        <f>SUM(E79:E79)</f>
        <v>150000</v>
      </c>
      <c r="F78" s="17">
        <f>SUM(F79:F79)</f>
        <v>150000</v>
      </c>
      <c r="G78" s="18">
        <f>SUM(G79:G79)</f>
        <v>149117.4</v>
      </c>
      <c r="H78" s="18">
        <f>SUM(H79)</f>
        <v>0</v>
      </c>
      <c r="I78" s="19">
        <f>G78/F78</f>
        <v>0.994116</v>
      </c>
    </row>
    <row r="79" spans="1:9" ht="23.25">
      <c r="A79" s="20"/>
      <c r="B79" s="20"/>
      <c r="C79" s="31" t="s">
        <v>73</v>
      </c>
      <c r="D79" s="7">
        <v>6050</v>
      </c>
      <c r="E79" s="22">
        <v>150000</v>
      </c>
      <c r="F79" s="22">
        <v>150000</v>
      </c>
      <c r="G79" s="23">
        <v>149117.4</v>
      </c>
      <c r="H79" s="23"/>
      <c r="I79" s="24">
        <f>G79/F79</f>
        <v>0.994116</v>
      </c>
    </row>
    <row r="80" spans="1:9" ht="20.25" customHeight="1">
      <c r="A80" s="38"/>
      <c r="B80" s="15">
        <v>80110</v>
      </c>
      <c r="C80" s="34" t="s">
        <v>74</v>
      </c>
      <c r="D80" s="29"/>
      <c r="E80" s="17">
        <f>SUM(E81:E81)</f>
        <v>0</v>
      </c>
      <c r="F80" s="17">
        <f>SUM(F81:F81)</f>
        <v>7909</v>
      </c>
      <c r="G80" s="18">
        <f>SUM(G81:G81)</f>
        <v>7909</v>
      </c>
      <c r="H80" s="18">
        <f>SUM(H81)</f>
        <v>0</v>
      </c>
      <c r="I80" s="19">
        <f>G80/F80</f>
        <v>1</v>
      </c>
    </row>
    <row r="81" spans="1:9" ht="18.75" customHeight="1">
      <c r="A81" s="20"/>
      <c r="B81" s="20"/>
      <c r="C81" s="31" t="s">
        <v>75</v>
      </c>
      <c r="D81" s="7">
        <v>6050</v>
      </c>
      <c r="E81" s="22">
        <v>0</v>
      </c>
      <c r="F81" s="22">
        <v>7909</v>
      </c>
      <c r="G81" s="23">
        <v>7909</v>
      </c>
      <c r="H81" s="23"/>
      <c r="I81" s="24">
        <f>G81/F81</f>
        <v>1</v>
      </c>
    </row>
    <row r="82" spans="1:9" ht="19.5" customHeight="1">
      <c r="A82" s="38"/>
      <c r="B82" s="15">
        <v>80120</v>
      </c>
      <c r="C82" s="34" t="s">
        <v>76</v>
      </c>
      <c r="D82" s="29"/>
      <c r="E82" s="17">
        <f>SUM(E83,E84)</f>
        <v>650000</v>
      </c>
      <c r="F82" s="17">
        <f>SUM(F83,F84)</f>
        <v>710113</v>
      </c>
      <c r="G82" s="18">
        <f>SUM(G83,G84)</f>
        <v>708983.92</v>
      </c>
      <c r="H82" s="17">
        <f>SUM(H83,H84)</f>
        <v>564014</v>
      </c>
      <c r="I82" s="19">
        <f>G82/F82</f>
        <v>0.9984099995352853</v>
      </c>
    </row>
    <row r="83" spans="1:9" ht="45.75">
      <c r="A83" s="30"/>
      <c r="B83" s="30"/>
      <c r="C83" s="56" t="s">
        <v>77</v>
      </c>
      <c r="D83" s="57">
        <v>6050</v>
      </c>
      <c r="E83" s="22">
        <v>650000</v>
      </c>
      <c r="F83" s="22">
        <v>702420</v>
      </c>
      <c r="G83" s="23">
        <v>701483.92</v>
      </c>
      <c r="H83" s="23">
        <v>564014</v>
      </c>
      <c r="I83" s="24">
        <f>G83/F83</f>
        <v>0.9986673500185075</v>
      </c>
    </row>
    <row r="84" spans="1:9" ht="34.5">
      <c r="A84" s="30"/>
      <c r="B84" s="30"/>
      <c r="C84" s="56" t="s">
        <v>78</v>
      </c>
      <c r="D84" s="57">
        <v>6050</v>
      </c>
      <c r="E84" s="22">
        <v>0</v>
      </c>
      <c r="F84" s="22">
        <v>7693</v>
      </c>
      <c r="G84" s="23">
        <v>7500</v>
      </c>
      <c r="H84" s="23"/>
      <c r="I84" s="24">
        <f>G84/F84</f>
        <v>0.9749122578967893</v>
      </c>
    </row>
    <row r="85" spans="1:9" ht="21" customHeight="1">
      <c r="A85" s="38"/>
      <c r="B85" s="15">
        <v>80195</v>
      </c>
      <c r="C85" s="34" t="s">
        <v>43</v>
      </c>
      <c r="D85" s="26"/>
      <c r="E85" s="17">
        <f>SUM(E86:E87)</f>
        <v>200000</v>
      </c>
      <c r="F85" s="17">
        <f>SUM(F86:F87)</f>
        <v>297091</v>
      </c>
      <c r="G85" s="18">
        <f>SUM(G86:G87)</f>
        <v>293625</v>
      </c>
      <c r="H85" s="18">
        <f>SUM(H86,H87)</f>
        <v>290873</v>
      </c>
      <c r="I85" s="19">
        <f>G85/F85</f>
        <v>0.9883335409016093</v>
      </c>
    </row>
    <row r="86" spans="1:9" ht="34.5">
      <c r="A86" s="30"/>
      <c r="B86" s="30"/>
      <c r="C86" s="56" t="s">
        <v>79</v>
      </c>
      <c r="D86" s="57">
        <v>6050</v>
      </c>
      <c r="E86" s="22">
        <v>50000</v>
      </c>
      <c r="F86" s="22">
        <v>122091</v>
      </c>
      <c r="G86" s="23">
        <v>119310</v>
      </c>
      <c r="H86" s="23">
        <v>119310</v>
      </c>
      <c r="I86" s="24">
        <f>G86/F86</f>
        <v>0.9772219082487653</v>
      </c>
    </row>
    <row r="87" spans="1:9" ht="12.75">
      <c r="A87" s="30"/>
      <c r="B87" s="30"/>
      <c r="C87" s="56" t="s">
        <v>80</v>
      </c>
      <c r="D87" s="57">
        <v>6050</v>
      </c>
      <c r="E87" s="22">
        <v>150000</v>
      </c>
      <c r="F87" s="22">
        <v>175000</v>
      </c>
      <c r="G87" s="23">
        <v>174315</v>
      </c>
      <c r="H87" s="23">
        <v>171563</v>
      </c>
      <c r="I87" s="24">
        <f>G87/F87</f>
        <v>0.9960857142857142</v>
      </c>
    </row>
    <row r="88" spans="1:9" ht="20.25" customHeight="1">
      <c r="A88" s="10">
        <v>852</v>
      </c>
      <c r="B88" s="36"/>
      <c r="C88" s="36" t="s">
        <v>81</v>
      </c>
      <c r="D88" s="12">
        <f>SUM(D89)</f>
        <v>0</v>
      </c>
      <c r="E88" s="12">
        <f>SUM(E89)</f>
        <v>0</v>
      </c>
      <c r="F88" s="13">
        <f>SUM(F89+F91)</f>
        <v>38067</v>
      </c>
      <c r="G88" s="13">
        <f>SUM(G89+G91)</f>
        <v>38066.11</v>
      </c>
      <c r="H88" s="13">
        <f>SUM(H89,H91)</f>
        <v>0</v>
      </c>
      <c r="I88" s="14">
        <f>G88/F88</f>
        <v>0.9999766201697008</v>
      </c>
    </row>
    <row r="89" spans="1:9" ht="20.25" customHeight="1">
      <c r="A89" s="15"/>
      <c r="B89" s="29">
        <v>85202</v>
      </c>
      <c r="C89" s="34" t="s">
        <v>82</v>
      </c>
      <c r="D89" s="17"/>
      <c r="E89" s="17">
        <f>E90</f>
        <v>0</v>
      </c>
      <c r="F89" s="17">
        <f>F90</f>
        <v>30575</v>
      </c>
      <c r="G89" s="18">
        <f>G90</f>
        <v>30574.11</v>
      </c>
      <c r="H89" s="17">
        <f>H90</f>
        <v>0</v>
      </c>
      <c r="I89" s="19">
        <f>G89/F89</f>
        <v>0.9999708912510221</v>
      </c>
    </row>
    <row r="90" spans="1:9" ht="20.25" customHeight="1">
      <c r="A90" s="30"/>
      <c r="B90" s="30"/>
      <c r="C90" s="56" t="s">
        <v>83</v>
      </c>
      <c r="D90" s="57">
        <v>6060</v>
      </c>
      <c r="E90" s="22">
        <v>0</v>
      </c>
      <c r="F90" s="22">
        <v>30575</v>
      </c>
      <c r="G90" s="23">
        <v>30574.11</v>
      </c>
      <c r="H90" s="23"/>
      <c r="I90" s="24">
        <f>G90/F90</f>
        <v>0.9999708912510221</v>
      </c>
    </row>
    <row r="91" spans="1:9" ht="20.25" customHeight="1">
      <c r="A91" s="15"/>
      <c r="B91" s="29">
        <v>85203</v>
      </c>
      <c r="C91" s="34" t="s">
        <v>84</v>
      </c>
      <c r="D91" s="17"/>
      <c r="E91" s="17">
        <f>E92</f>
        <v>0</v>
      </c>
      <c r="F91" s="17">
        <f>F92</f>
        <v>7492</v>
      </c>
      <c r="G91" s="18">
        <f>G92</f>
        <v>7492</v>
      </c>
      <c r="H91" s="17">
        <f>H92</f>
        <v>0</v>
      </c>
      <c r="I91" s="19">
        <f>G91/F91</f>
        <v>1</v>
      </c>
    </row>
    <row r="92" spans="1:9" ht="29.25" customHeight="1">
      <c r="A92" s="30"/>
      <c r="B92" s="30"/>
      <c r="C92" s="56" t="s">
        <v>85</v>
      </c>
      <c r="D92" s="57">
        <v>6050</v>
      </c>
      <c r="E92" s="22">
        <v>0</v>
      </c>
      <c r="F92" s="22">
        <v>7492</v>
      </c>
      <c r="G92" s="23">
        <v>7492</v>
      </c>
      <c r="H92" s="23"/>
      <c r="I92" s="24">
        <f>G92/F92</f>
        <v>1</v>
      </c>
    </row>
    <row r="93" spans="1:9" ht="20.25" customHeight="1">
      <c r="A93" s="10">
        <v>854</v>
      </c>
      <c r="B93" s="10">
        <v>854</v>
      </c>
      <c r="C93" s="36" t="s">
        <v>86</v>
      </c>
      <c r="D93" s="37"/>
      <c r="E93" s="12">
        <f>SUM(E94)</f>
        <v>100000</v>
      </c>
      <c r="F93" s="12">
        <f>SUM(F94)</f>
        <v>128391</v>
      </c>
      <c r="G93" s="13">
        <f>SUM(G94)</f>
        <v>28390.58</v>
      </c>
      <c r="H93" s="12">
        <f>SUM(H94)</f>
        <v>0</v>
      </c>
      <c r="I93" s="14">
        <f>G93/F93</f>
        <v>0.22112593561854024</v>
      </c>
    </row>
    <row r="94" spans="1:9" ht="20.25" customHeight="1">
      <c r="A94" s="15"/>
      <c r="B94" s="15">
        <v>85410</v>
      </c>
      <c r="C94" s="34" t="s">
        <v>87</v>
      </c>
      <c r="D94" s="29"/>
      <c r="E94" s="17">
        <f>SUM(E95:E98)</f>
        <v>100000</v>
      </c>
      <c r="F94" s="17">
        <f>SUM(F95:F98)</f>
        <v>128391</v>
      </c>
      <c r="G94" s="18">
        <f>SUM(G95,G96,G97,G98)</f>
        <v>28390.58</v>
      </c>
      <c r="H94" s="17">
        <f>SUM(H95,H96,H97,H98)</f>
        <v>0</v>
      </c>
      <c r="I94" s="19">
        <f>G94/F94</f>
        <v>0.22112593561854024</v>
      </c>
    </row>
    <row r="95" spans="1:9" ht="23.25">
      <c r="A95" s="20"/>
      <c r="B95" s="20"/>
      <c r="C95" s="58" t="s">
        <v>88</v>
      </c>
      <c r="D95" s="57">
        <v>6050</v>
      </c>
      <c r="E95" s="22">
        <v>100000</v>
      </c>
      <c r="F95" s="22">
        <v>100000</v>
      </c>
      <c r="G95" s="23">
        <v>0</v>
      </c>
      <c r="H95" s="23"/>
      <c r="I95" s="24">
        <f>G95/F95</f>
        <v>0</v>
      </c>
    </row>
    <row r="96" spans="1:9" ht="18" customHeight="1">
      <c r="A96" s="20"/>
      <c r="B96" s="20"/>
      <c r="C96" s="58" t="s">
        <v>89</v>
      </c>
      <c r="D96" s="57">
        <v>6060</v>
      </c>
      <c r="E96" s="22">
        <v>0</v>
      </c>
      <c r="F96" s="22">
        <v>5724</v>
      </c>
      <c r="G96" s="23">
        <v>5724</v>
      </c>
      <c r="H96" s="23"/>
      <c r="I96" s="24">
        <f>G96/F96</f>
        <v>1</v>
      </c>
    </row>
    <row r="97" spans="1:9" ht="27" customHeight="1">
      <c r="A97" s="20"/>
      <c r="B97" s="20"/>
      <c r="C97" s="58" t="s">
        <v>90</v>
      </c>
      <c r="D97" s="57">
        <v>6060</v>
      </c>
      <c r="E97" s="22"/>
      <c r="F97" s="22">
        <v>10389</v>
      </c>
      <c r="G97" s="23">
        <v>10388.58</v>
      </c>
      <c r="H97" s="23"/>
      <c r="I97" s="24">
        <f>G97/F97</f>
        <v>0.9999595726248917</v>
      </c>
    </row>
    <row r="98" spans="1:9" ht="36" customHeight="1">
      <c r="A98" s="20"/>
      <c r="B98" s="20"/>
      <c r="C98" s="58" t="s">
        <v>91</v>
      </c>
      <c r="D98" s="57">
        <v>6060</v>
      </c>
      <c r="E98" s="22">
        <v>0</v>
      </c>
      <c r="F98" s="22">
        <v>12278</v>
      </c>
      <c r="G98" s="23">
        <v>12278</v>
      </c>
      <c r="H98" s="23"/>
      <c r="I98" s="24">
        <f>G98/F98</f>
        <v>1</v>
      </c>
    </row>
    <row r="99" spans="1:9" ht="21" customHeight="1">
      <c r="A99" s="10">
        <v>900</v>
      </c>
      <c r="B99" s="10">
        <v>900</v>
      </c>
      <c r="C99" s="36" t="s">
        <v>92</v>
      </c>
      <c r="D99" s="37"/>
      <c r="E99" s="12">
        <f>SUM(E100+E105+E109+E111+E114)</f>
        <v>19786427</v>
      </c>
      <c r="F99" s="12">
        <f>SUM(F100,F105,F109,F111,F114)</f>
        <v>14990656</v>
      </c>
      <c r="G99" s="13">
        <f>SUM(G100+G105+G109+G111+G114)</f>
        <v>14803336.82</v>
      </c>
      <c r="H99" s="12">
        <f>SUM(H100,H105,H109,H111,H114)</f>
        <v>75030</v>
      </c>
      <c r="I99" s="14">
        <f>G99/F99</f>
        <v>0.9875042706603367</v>
      </c>
    </row>
    <row r="100" spans="1:9" ht="20.25" customHeight="1">
      <c r="A100" s="38"/>
      <c r="B100" s="15">
        <v>90002</v>
      </c>
      <c r="C100" s="34" t="s">
        <v>93</v>
      </c>
      <c r="D100" s="29"/>
      <c r="E100" s="17">
        <f>SUM(E101)</f>
        <v>17554327</v>
      </c>
      <c r="F100" s="17">
        <f>SUM(F101)</f>
        <v>12975417</v>
      </c>
      <c r="G100" s="18">
        <f>SUM(G101)</f>
        <v>12975253.870000001</v>
      </c>
      <c r="H100" s="18">
        <f>SUM(H101,H102,H103,H104)</f>
        <v>0</v>
      </c>
      <c r="I100" s="19">
        <f>G100/F100</f>
        <v>0.999987427764364</v>
      </c>
    </row>
    <row r="101" spans="1:9" ht="34.5">
      <c r="A101" s="30"/>
      <c r="B101" s="30"/>
      <c r="C101" s="31" t="s">
        <v>94</v>
      </c>
      <c r="D101" s="7"/>
      <c r="E101" s="42">
        <f>SUM(E102:E104)</f>
        <v>17554327</v>
      </c>
      <c r="F101" s="42">
        <f>SUM(F102:F104)</f>
        <v>12975417</v>
      </c>
      <c r="G101" s="43">
        <f>SUM(G102:G104)</f>
        <v>12975253.870000001</v>
      </c>
      <c r="H101" s="43"/>
      <c r="I101" s="24">
        <f>G101/F101</f>
        <v>0.999987427764364</v>
      </c>
    </row>
    <row r="102" spans="1:9" ht="12.75">
      <c r="A102" s="30"/>
      <c r="B102" s="30"/>
      <c r="C102" s="31" t="s">
        <v>45</v>
      </c>
      <c r="D102" s="7">
        <v>6057</v>
      </c>
      <c r="E102" s="22">
        <v>6273310</v>
      </c>
      <c r="F102" s="22">
        <v>2852106</v>
      </c>
      <c r="G102" s="23">
        <v>2852105.82</v>
      </c>
      <c r="H102" s="23"/>
      <c r="I102" s="24">
        <f>G102/F102</f>
        <v>0.9999999368887411</v>
      </c>
    </row>
    <row r="103" spans="1:9" ht="12.75">
      <c r="A103" s="30"/>
      <c r="B103" s="30"/>
      <c r="C103" s="31" t="s">
        <v>41</v>
      </c>
      <c r="D103" s="7">
        <v>6059</v>
      </c>
      <c r="E103" s="22">
        <v>11231357</v>
      </c>
      <c r="F103" s="22">
        <v>9874834</v>
      </c>
      <c r="G103" s="23">
        <v>9874833.84</v>
      </c>
      <c r="H103" s="23"/>
      <c r="I103" s="24">
        <f>G103/F103</f>
        <v>0.999999983797196</v>
      </c>
    </row>
    <row r="104" spans="1:9" ht="12.75">
      <c r="A104" s="30"/>
      <c r="B104" s="30"/>
      <c r="C104" s="31" t="s">
        <v>95</v>
      </c>
      <c r="D104" s="7">
        <v>6050</v>
      </c>
      <c r="E104" s="22">
        <v>49660</v>
      </c>
      <c r="F104" s="22">
        <v>248477</v>
      </c>
      <c r="G104" s="23">
        <v>248314.21</v>
      </c>
      <c r="H104" s="23"/>
      <c r="I104" s="24">
        <f>G104/F104</f>
        <v>0.9993448488190053</v>
      </c>
    </row>
    <row r="105" spans="1:9" ht="24.75" customHeight="1">
      <c r="A105" s="38"/>
      <c r="B105" s="15">
        <v>90005</v>
      </c>
      <c r="C105" s="39" t="s">
        <v>96</v>
      </c>
      <c r="D105" s="26"/>
      <c r="E105" s="17">
        <f>SUM(E106)</f>
        <v>1722100</v>
      </c>
      <c r="F105" s="17">
        <f>SUM(F106)</f>
        <v>1679670</v>
      </c>
      <c r="G105" s="18">
        <f>SUM(G106)</f>
        <v>1570282.7</v>
      </c>
      <c r="H105" s="18">
        <f>SUM(H106,H107,H108)</f>
        <v>0</v>
      </c>
      <c r="I105" s="19">
        <f>G105/F105</f>
        <v>0.9348757196354045</v>
      </c>
    </row>
    <row r="106" spans="1:9" ht="23.25">
      <c r="A106" s="30"/>
      <c r="B106" s="30"/>
      <c r="C106" s="31" t="s">
        <v>97</v>
      </c>
      <c r="D106" s="7"/>
      <c r="E106" s="27">
        <f>SUM(E107:E108)</f>
        <v>1722100</v>
      </c>
      <c r="F106" s="27">
        <f>SUM(F107:F108)</f>
        <v>1679670</v>
      </c>
      <c r="G106" s="28">
        <f>SUM(G107:G108)</f>
        <v>1570282.7</v>
      </c>
      <c r="H106" s="27"/>
      <c r="I106" s="24">
        <f>G106/F106</f>
        <v>0.9348757196354045</v>
      </c>
    </row>
    <row r="107" spans="1:9" ht="12.75">
      <c r="A107" s="30"/>
      <c r="B107" s="30"/>
      <c r="C107" s="31" t="s">
        <v>45</v>
      </c>
      <c r="D107" s="7">
        <v>6057</v>
      </c>
      <c r="E107" s="22">
        <v>1303390</v>
      </c>
      <c r="F107" s="22">
        <v>1214849</v>
      </c>
      <c r="G107" s="23">
        <v>1132809.18</v>
      </c>
      <c r="H107" s="23"/>
      <c r="I107" s="24">
        <f>G107/F107</f>
        <v>0.9324691216768504</v>
      </c>
    </row>
    <row r="108" spans="1:9" ht="12.75">
      <c r="A108" s="30"/>
      <c r="B108" s="30"/>
      <c r="C108" s="31" t="s">
        <v>41</v>
      </c>
      <c r="D108" s="7">
        <v>6059</v>
      </c>
      <c r="E108" s="22">
        <v>418710</v>
      </c>
      <c r="F108" s="22">
        <v>464821</v>
      </c>
      <c r="G108" s="23">
        <v>437473.52</v>
      </c>
      <c r="H108" s="23"/>
      <c r="I108" s="24">
        <f>G108/F108</f>
        <v>0.9411655669601847</v>
      </c>
    </row>
    <row r="109" spans="1:9" ht="18.75" customHeight="1">
      <c r="A109" s="38"/>
      <c r="B109" s="15">
        <v>90006</v>
      </c>
      <c r="C109" s="34" t="s">
        <v>98</v>
      </c>
      <c r="D109" s="26"/>
      <c r="E109" s="17">
        <f>SUM(E110)</f>
        <v>150000</v>
      </c>
      <c r="F109" s="17">
        <f>SUM(F110)</f>
        <v>150000</v>
      </c>
      <c r="G109" s="18">
        <f>SUM(G110)</f>
        <v>75080.25</v>
      </c>
      <c r="H109" s="18">
        <f>SUM(H110)</f>
        <v>75030</v>
      </c>
      <c r="I109" s="19">
        <f>G109/F109</f>
        <v>0.500535</v>
      </c>
    </row>
    <row r="110" spans="1:9" ht="36" customHeight="1">
      <c r="A110" s="30"/>
      <c r="B110" s="30"/>
      <c r="C110" s="31" t="s">
        <v>99</v>
      </c>
      <c r="D110" s="7">
        <v>6050</v>
      </c>
      <c r="E110" s="22">
        <v>150000</v>
      </c>
      <c r="F110" s="22">
        <v>150000</v>
      </c>
      <c r="G110" s="23">
        <v>75080.25</v>
      </c>
      <c r="H110" s="23">
        <v>75030</v>
      </c>
      <c r="I110" s="24">
        <f>G110/F110</f>
        <v>0.500535</v>
      </c>
    </row>
    <row r="111" spans="1:9" ht="20.25" customHeight="1">
      <c r="A111" s="15"/>
      <c r="B111" s="15">
        <v>90015</v>
      </c>
      <c r="C111" s="34" t="s">
        <v>100</v>
      </c>
      <c r="D111" s="29"/>
      <c r="E111" s="17">
        <f>SUM(E112:E113)</f>
        <v>270000</v>
      </c>
      <c r="F111" s="17">
        <f>SUM(F112:F113)</f>
        <v>109569</v>
      </c>
      <c r="G111" s="18">
        <f>SUM(G112:G113)</f>
        <v>109569</v>
      </c>
      <c r="H111" s="18">
        <f>SUM(H112,H113)</f>
        <v>0</v>
      </c>
      <c r="I111" s="19">
        <f>G111/F111</f>
        <v>1</v>
      </c>
    </row>
    <row r="112" spans="1:9" ht="19.5" customHeight="1">
      <c r="A112" s="30"/>
      <c r="B112" s="30"/>
      <c r="C112" s="33" t="s">
        <v>101</v>
      </c>
      <c r="D112" s="7">
        <v>6050</v>
      </c>
      <c r="E112" s="22">
        <v>200000</v>
      </c>
      <c r="F112" s="22">
        <v>58895</v>
      </c>
      <c r="G112" s="23">
        <v>58895.4</v>
      </c>
      <c r="H112" s="23"/>
      <c r="I112" s="24">
        <f>G112/F112</f>
        <v>1.0000067917480262</v>
      </c>
    </row>
    <row r="113" spans="1:9" ht="19.5" customHeight="1">
      <c r="A113" s="30"/>
      <c r="B113" s="30"/>
      <c r="C113" s="33" t="s">
        <v>102</v>
      </c>
      <c r="D113" s="7">
        <v>6050</v>
      </c>
      <c r="E113" s="22">
        <v>70000</v>
      </c>
      <c r="F113" s="22">
        <v>50674</v>
      </c>
      <c r="G113" s="23">
        <v>50673.6</v>
      </c>
      <c r="H113" s="23"/>
      <c r="I113" s="24">
        <f>G113/F113</f>
        <v>0.9999921064056518</v>
      </c>
    </row>
    <row r="114" spans="1:9" ht="21" customHeight="1">
      <c r="A114" s="38"/>
      <c r="B114" s="15">
        <v>90095</v>
      </c>
      <c r="C114" s="34" t="s">
        <v>43</v>
      </c>
      <c r="D114" s="29"/>
      <c r="E114" s="17">
        <f>SUM(E115:E115)</f>
        <v>90000</v>
      </c>
      <c r="F114" s="17">
        <f>SUM(F115:F115)</f>
        <v>76000</v>
      </c>
      <c r="G114" s="18">
        <f>SUM(G115:G115)</f>
        <v>73151</v>
      </c>
      <c r="H114" s="18">
        <f>SUM(H115)</f>
        <v>0</v>
      </c>
      <c r="I114" s="19">
        <f>G114/F114</f>
        <v>0.9625131578947368</v>
      </c>
    </row>
    <row r="115" spans="1:9" ht="23.25">
      <c r="A115" s="30"/>
      <c r="B115" s="30"/>
      <c r="C115" s="31" t="s">
        <v>103</v>
      </c>
      <c r="D115" s="7">
        <v>6050</v>
      </c>
      <c r="E115" s="22">
        <v>90000</v>
      </c>
      <c r="F115" s="22">
        <v>76000</v>
      </c>
      <c r="G115" s="23">
        <v>73151</v>
      </c>
      <c r="H115" s="23"/>
      <c r="I115" s="24">
        <f>G115/F115</f>
        <v>0.9625131578947368</v>
      </c>
    </row>
    <row r="116" spans="1:9" ht="23.25">
      <c r="A116" s="10">
        <v>921</v>
      </c>
      <c r="B116" s="10">
        <v>921</v>
      </c>
      <c r="C116" s="59" t="s">
        <v>104</v>
      </c>
      <c r="D116" s="37"/>
      <c r="E116" s="12">
        <f>SUM(E117+E119+E121)</f>
        <v>515000</v>
      </c>
      <c r="F116" s="12">
        <f>SUM(F117+F119+F121)</f>
        <v>278520</v>
      </c>
      <c r="G116" s="12">
        <f>SUM(G117+G119+G121)</f>
        <v>278520</v>
      </c>
      <c r="H116" s="12">
        <f>SUM(H117,H119,H121)</f>
        <v>0</v>
      </c>
      <c r="I116" s="14">
        <f>G116/F116</f>
        <v>1</v>
      </c>
    </row>
    <row r="117" spans="1:9" ht="24.75" customHeight="1">
      <c r="A117" s="15"/>
      <c r="B117" s="15">
        <v>92108</v>
      </c>
      <c r="C117" s="39" t="s">
        <v>105</v>
      </c>
      <c r="D117" s="26"/>
      <c r="E117" s="17">
        <f>SUM(E118:E118)</f>
        <v>500000</v>
      </c>
      <c r="F117" s="17">
        <f>SUM(F118:F118)</f>
        <v>0</v>
      </c>
      <c r="G117" s="18">
        <f>SUM(G118:G118)</f>
        <v>0</v>
      </c>
      <c r="H117" s="18">
        <f>SUM(H118)</f>
        <v>0</v>
      </c>
      <c r="I117" s="19">
        <v>0</v>
      </c>
    </row>
    <row r="118" spans="1:9" ht="45.75">
      <c r="A118" s="60"/>
      <c r="B118" s="60"/>
      <c r="C118" s="61" t="s">
        <v>106</v>
      </c>
      <c r="D118" s="9">
        <v>6050</v>
      </c>
      <c r="E118" s="62">
        <v>500000</v>
      </c>
      <c r="F118" s="62">
        <v>0</v>
      </c>
      <c r="G118" s="23">
        <v>0</v>
      </c>
      <c r="H118" s="23"/>
      <c r="I118" s="24">
        <v>0</v>
      </c>
    </row>
    <row r="119" spans="1:9" ht="16.5" customHeight="1">
      <c r="A119" s="15"/>
      <c r="B119" s="15">
        <v>92113</v>
      </c>
      <c r="C119" s="39" t="s">
        <v>107</v>
      </c>
      <c r="D119" s="26"/>
      <c r="E119" s="17">
        <f>SUM(E120:E120)</f>
        <v>0</v>
      </c>
      <c r="F119" s="17">
        <f>SUM(F120)</f>
        <v>263520</v>
      </c>
      <c r="G119" s="18">
        <f>SUM(G120)</f>
        <v>263520</v>
      </c>
      <c r="H119" s="18">
        <f>SUM(H120)</f>
        <v>0</v>
      </c>
      <c r="I119" s="19">
        <f>G119/F119</f>
        <v>1</v>
      </c>
    </row>
    <row r="120" spans="1:9" ht="32.25" customHeight="1">
      <c r="A120" s="60"/>
      <c r="B120" s="60"/>
      <c r="C120" s="61" t="s">
        <v>108</v>
      </c>
      <c r="D120" s="9">
        <v>6050</v>
      </c>
      <c r="E120" s="62">
        <v>0</v>
      </c>
      <c r="F120" s="62">
        <v>263520</v>
      </c>
      <c r="G120" s="32">
        <v>263520</v>
      </c>
      <c r="H120" s="32"/>
      <c r="I120" s="24">
        <f>G120/F120</f>
        <v>1</v>
      </c>
    </row>
    <row r="121" spans="1:9" ht="21.75" customHeight="1">
      <c r="A121" s="15"/>
      <c r="B121" s="15">
        <v>92118</v>
      </c>
      <c r="C121" s="34" t="s">
        <v>109</v>
      </c>
      <c r="D121" s="29"/>
      <c r="E121" s="17">
        <f>SUM(E122:E122)</f>
        <v>15000</v>
      </c>
      <c r="F121" s="17">
        <f>SUM(F122:F122)</f>
        <v>15000</v>
      </c>
      <c r="G121" s="18">
        <f>SUM(G122:G122)</f>
        <v>15000</v>
      </c>
      <c r="H121" s="18">
        <f>SUM(H122)</f>
        <v>0</v>
      </c>
      <c r="I121" s="19">
        <f>G121/F121</f>
        <v>1</v>
      </c>
    </row>
    <row r="122" spans="1:9" ht="34.5">
      <c r="A122" s="30"/>
      <c r="B122" s="30"/>
      <c r="C122" s="31" t="s">
        <v>110</v>
      </c>
      <c r="D122" s="7">
        <v>6050</v>
      </c>
      <c r="E122" s="22">
        <v>15000</v>
      </c>
      <c r="F122" s="22">
        <v>15000</v>
      </c>
      <c r="G122" s="23">
        <v>15000</v>
      </c>
      <c r="H122" s="23"/>
      <c r="I122" s="63">
        <f>G122/F122</f>
        <v>1</v>
      </c>
    </row>
    <row r="123" spans="1:9" ht="21" customHeight="1">
      <c r="A123" s="10">
        <v>926</v>
      </c>
      <c r="B123" s="10">
        <v>926</v>
      </c>
      <c r="C123" s="36" t="s">
        <v>111</v>
      </c>
      <c r="D123" s="37"/>
      <c r="E123" s="12">
        <f>SUM(E126+E128)</f>
        <v>380000</v>
      </c>
      <c r="F123" s="12">
        <f>SUM(F124+F126+F128)</f>
        <v>871145</v>
      </c>
      <c r="G123" s="13">
        <f>SUM(G124+G126+G128)</f>
        <v>823989.29</v>
      </c>
      <c r="H123" s="12">
        <f>SUM(H124,H126,H128)</f>
        <v>0</v>
      </c>
      <c r="I123" s="14">
        <f>G123/F123</f>
        <v>0.9458692754937468</v>
      </c>
    </row>
    <row r="124" spans="1:9" ht="21" customHeight="1">
      <c r="A124" s="15"/>
      <c r="B124" s="15">
        <v>92601</v>
      </c>
      <c r="C124" s="34" t="s">
        <v>112</v>
      </c>
      <c r="D124" s="29"/>
      <c r="E124" s="17">
        <f>SUM(E125:E125)</f>
        <v>0</v>
      </c>
      <c r="F124" s="17">
        <f>SUM(F125:F125)</f>
        <v>570000</v>
      </c>
      <c r="G124" s="18">
        <f>SUM(G125:G125)</f>
        <v>531176.73</v>
      </c>
      <c r="H124" s="18">
        <f>SUM(H125)</f>
        <v>0</v>
      </c>
      <c r="I124" s="19">
        <f>G124/F124</f>
        <v>0.931889</v>
      </c>
    </row>
    <row r="125" spans="1:9" ht="27.75" customHeight="1">
      <c r="A125" s="40"/>
      <c r="B125" s="40"/>
      <c r="C125" s="64" t="s">
        <v>113</v>
      </c>
      <c r="D125" s="9">
        <v>6050</v>
      </c>
      <c r="E125" s="62">
        <v>0</v>
      </c>
      <c r="F125" s="62">
        <v>570000</v>
      </c>
      <c r="G125" s="32">
        <v>531176.73</v>
      </c>
      <c r="H125" s="62"/>
      <c r="I125" s="63">
        <f>G125/F125</f>
        <v>0.931889</v>
      </c>
    </row>
    <row r="126" spans="1:9" ht="18" customHeight="1">
      <c r="A126" s="15"/>
      <c r="B126" s="15">
        <v>92604</v>
      </c>
      <c r="C126" s="34" t="s">
        <v>114</v>
      </c>
      <c r="D126" s="29"/>
      <c r="E126" s="17">
        <f>SUM(E127:E127)</f>
        <v>250000</v>
      </c>
      <c r="F126" s="17">
        <f>SUM(F127:F127)</f>
        <v>190000</v>
      </c>
      <c r="G126" s="18">
        <f>SUM(G127:G127)</f>
        <v>183668.04</v>
      </c>
      <c r="H126" s="18">
        <f>SUM(H127)</f>
        <v>0</v>
      </c>
      <c r="I126" s="19">
        <f>G126/F126</f>
        <v>0.9666738947368422</v>
      </c>
    </row>
    <row r="127" spans="1:9" ht="12.75">
      <c r="A127" s="60"/>
      <c r="B127" s="60"/>
      <c r="C127" s="64" t="s">
        <v>115</v>
      </c>
      <c r="D127" s="9">
        <v>6060</v>
      </c>
      <c r="E127" s="62">
        <v>250000</v>
      </c>
      <c r="F127" s="62">
        <v>190000</v>
      </c>
      <c r="G127" s="23">
        <v>183668.04</v>
      </c>
      <c r="H127" s="23"/>
      <c r="I127" s="24">
        <f>G127/F127</f>
        <v>0.9666738947368422</v>
      </c>
    </row>
    <row r="128" spans="1:9" ht="21" customHeight="1">
      <c r="A128" s="15"/>
      <c r="B128" s="15">
        <v>92695</v>
      </c>
      <c r="C128" s="34" t="s">
        <v>116</v>
      </c>
      <c r="D128" s="29"/>
      <c r="E128" s="17">
        <f>SUM(E129:E130)</f>
        <v>130000</v>
      </c>
      <c r="F128" s="17">
        <f>SUM(F129:F130)</f>
        <v>111145</v>
      </c>
      <c r="G128" s="18">
        <f>SUM(G129:G130)</f>
        <v>109144.52</v>
      </c>
      <c r="H128" s="18">
        <f>SUM(H129,H130)</f>
        <v>0</v>
      </c>
      <c r="I128" s="19">
        <f>G128/F128</f>
        <v>0.9820011696432589</v>
      </c>
    </row>
    <row r="129" spans="1:9" ht="15.75" customHeight="1">
      <c r="A129" s="30"/>
      <c r="B129" s="30"/>
      <c r="C129" s="31" t="s">
        <v>117</v>
      </c>
      <c r="D129" s="7">
        <v>6050</v>
      </c>
      <c r="E129" s="65">
        <v>30000</v>
      </c>
      <c r="F129" s="22">
        <v>0</v>
      </c>
      <c r="G129" s="23">
        <v>0</v>
      </c>
      <c r="H129" s="23"/>
      <c r="I129" s="24">
        <v>0</v>
      </c>
    </row>
    <row r="130" spans="1:9" ht="45.75">
      <c r="A130" s="30"/>
      <c r="B130" s="30"/>
      <c r="C130" s="31" t="s">
        <v>118</v>
      </c>
      <c r="D130" s="7">
        <v>6050</v>
      </c>
      <c r="E130" s="65">
        <v>100000</v>
      </c>
      <c r="F130" s="22">
        <v>111145</v>
      </c>
      <c r="G130" s="23">
        <v>109144.52</v>
      </c>
      <c r="H130" s="23"/>
      <c r="I130" s="24">
        <f>G130/F130</f>
        <v>0.9820011696432589</v>
      </c>
    </row>
    <row r="131" spans="1:9" ht="28.5" customHeight="1">
      <c r="A131" s="66" t="s">
        <v>119</v>
      </c>
      <c r="B131" s="66"/>
      <c r="C131" s="66"/>
      <c r="D131" s="67"/>
      <c r="E131" s="68">
        <f>SUM(E10+E39+E54+E62+E68+E93+E99+E116+E123)</f>
        <v>101004990</v>
      </c>
      <c r="F131" s="68">
        <f>SUM(F10,F39,F54,F62,F68,F88,F93,F99,F116,F123)</f>
        <v>100828997</v>
      </c>
      <c r="G131" s="69">
        <f>SUM(G10+G39+G54+G62+G68+G88+G93+G99+G116+G123)</f>
        <v>96534590.49999999</v>
      </c>
      <c r="H131" s="68">
        <f>SUM(H10,H39,H54,H62,H68,H88,H93,H99,H116,H123)</f>
        <v>3303000</v>
      </c>
      <c r="I131" s="70">
        <f>G131/F131</f>
        <v>0.9574090130044632</v>
      </c>
    </row>
    <row r="132" spans="1:9" ht="12.75">
      <c r="A132" s="71" t="s">
        <v>120</v>
      </c>
      <c r="B132" s="71"/>
      <c r="C132" s="71"/>
      <c r="D132" s="71"/>
      <c r="E132" s="72"/>
      <c r="F132" s="73"/>
      <c r="G132" s="73"/>
      <c r="H132" s="73"/>
      <c r="I132" s="71"/>
    </row>
    <row r="133" spans="1:9" ht="12.75">
      <c r="A133" s="71"/>
      <c r="B133" s="71"/>
      <c r="C133" s="71"/>
      <c r="D133" s="71"/>
      <c r="E133" s="71"/>
      <c r="F133" s="71"/>
      <c r="G133" s="71"/>
      <c r="H133" s="71"/>
      <c r="I133" s="71"/>
    </row>
    <row r="134" spans="1:9" ht="12.75">
      <c r="A134" s="71"/>
      <c r="B134" s="71"/>
      <c r="C134" s="71"/>
      <c r="D134" s="71"/>
      <c r="E134" s="71"/>
      <c r="F134" s="71"/>
      <c r="G134" s="71"/>
      <c r="H134" s="71"/>
      <c r="I134" s="71"/>
    </row>
    <row r="135" spans="1:9" ht="12.75">
      <c r="A135" s="71"/>
      <c r="B135" s="71"/>
      <c r="C135" s="71"/>
      <c r="D135" s="71"/>
      <c r="E135" s="71"/>
      <c r="F135" s="71"/>
      <c r="G135" s="71"/>
      <c r="H135" s="71"/>
      <c r="I135" s="71"/>
    </row>
  </sheetData>
  <mergeCells count="6">
    <mergeCell ref="G1:I1"/>
    <mergeCell ref="G2:I2"/>
    <mergeCell ref="G3:I3"/>
    <mergeCell ref="G4:I4"/>
    <mergeCell ref="A6:I6"/>
    <mergeCell ref="A131:C13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11.421875" defaultRowHeight="12.75"/>
  <cols>
    <col min="1" max="16384" width="10.8515625" style="0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2012-03-20T10:01:16Z</cp:lastPrinted>
  <dcterms:created xsi:type="dcterms:W3CDTF">2011-03-30T08:25:09Z</dcterms:created>
  <dcterms:modified xsi:type="dcterms:W3CDTF">2012-03-29T13:17:57Z</dcterms:modified>
  <cp:category/>
  <cp:version/>
  <cp:contentType/>
  <cp:contentStatus/>
  <cp:revision>133</cp:revision>
</cp:coreProperties>
</file>