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<sst xmlns="http://schemas.openxmlformats.org/spreadsheetml/2006/main" count="609" uniqueCount="265">
  <si>
    <t>Dział</t>
  </si>
  <si>
    <t>Rozdz.</t>
  </si>
  <si>
    <t>Wyszczególnienie</t>
  </si>
  <si>
    <t>Pozostałe odsetki</t>
  </si>
  <si>
    <t>Pozostała działalność</t>
  </si>
  <si>
    <t>050</t>
  </si>
  <si>
    <t>Rybołówstwo i rybactwo</t>
  </si>
  <si>
    <t>05095</t>
  </si>
  <si>
    <t>Wpływy z różnych dochodów</t>
  </si>
  <si>
    <t>Gospodarka mieszkaniowa</t>
  </si>
  <si>
    <t>Gospodarka gruntami i nieruchomościami</t>
  </si>
  <si>
    <t>Wpływy z różnych opłat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</si>
  <si>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</si>
  <si>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</si>
  <si>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</si>
  <si>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</si>
  <si>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</si>
  <si>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</si>
  <si>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Wpłwy z opłaty komunikacyjnej</t>
  </si>
  <si>
    <t>Komisje poborowe</t>
  </si>
  <si>
    <t>Urzędy naczelnych organów władzy państwowej, kontroli i ochrony prawa oraz sądownictwa</t>
  </si>
  <si>
    <t>Bezpieczeństwo publiczne i ochrona przeciwpożarowa</t>
  </si>
  <si>
    <t>Komendy Powiatowe Państwowej Straży Pożarnej</t>
  </si>
  <si>
    <t>Wpływy z podatku dochodowego od osób fizycznych</t>
  </si>
  <si>
    <t>Podatek od nieruchomości</t>
  </si>
  <si>
    <t>Podatek od środków transportowych</t>
  </si>
  <si>
    <t>Podatek od czynności cywilnoprawnych</t>
  </si>
  <si>
    <t>Podatek rolny</t>
  </si>
  <si>
    <t>Podatek leśny</t>
  </si>
  <si>
    <t>Podatek od spadków i darowizn</t>
  </si>
  <si>
    <t>Wpływy z opłaty skarbowej</t>
  </si>
  <si>
    <t>Wpływy z różnych rozliczeń</t>
  </si>
  <si>
    <t>Udziały gmin w podatkach stanowiących dochód budżetu państwa</t>
  </si>
  <si>
    <t>Podatek dochodowy od osób fizycznych</t>
  </si>
  <si>
    <t>Podatek dochodowy od osób prawnych</t>
  </si>
  <si>
    <t>Udziały powiatów w podatkach stanowiących dochód budżetu państwa</t>
  </si>
  <si>
    <t xml:space="preserve">Różne rozliczenia </t>
  </si>
  <si>
    <t>Oświata i wychowanie</t>
  </si>
  <si>
    <t>Szkoły podstawowe</t>
  </si>
  <si>
    <t>Gimnazja</t>
  </si>
  <si>
    <t>Licea Ogólnokształcące</t>
  </si>
  <si>
    <t>Ochrona zdrowia</t>
  </si>
  <si>
    <t>Placówki opiekuńczo - wychowawcze</t>
  </si>
  <si>
    <t>Wpływy z usług</t>
  </si>
  <si>
    <t>Dotacje celowe otrzymane z budżetu państwa na realizację bieżących zadań własnych powiatu</t>
  </si>
  <si>
    <t>Domy Pomocy Społecznej</t>
  </si>
  <si>
    <t>Ośrodki wsparcia</t>
  </si>
  <si>
    <t>Rodziny zastępcze</t>
  </si>
  <si>
    <t>Ośrodki pomocy społecznej</t>
  </si>
  <si>
    <t>Ośrodki adopcyjno - opiekuńcze</t>
  </si>
  <si>
    <t>Edukacyjna opieka wychowawcza</t>
  </si>
  <si>
    <t>Internaty i bursy  szkolne</t>
  </si>
  <si>
    <t>Gospodarka komunalna i ochrona środowiska</t>
  </si>
  <si>
    <t>Gospodarka odpadami</t>
  </si>
  <si>
    <t>Kultura i ochrona dziedzictwa narodowego</t>
  </si>
  <si>
    <t>Biblioteki</t>
  </si>
  <si>
    <t>R a z e m</t>
  </si>
  <si>
    <t>Wpływy z opłat za zezwolenia na sprzedaż alkoholu</t>
  </si>
  <si>
    <t>Urzędy naczelnych organów władzy państwowej,kontroli i ochrony prawa</t>
  </si>
  <si>
    <t>Część oświatowa subwencji ogólnej dla jednostek samorządu terytorialnego</t>
  </si>
  <si>
    <t>Centra Kształcenia Ustawicznego i Praktycznego oraz ośrodki dokształcania zawodowego</t>
  </si>
  <si>
    <t>Usługi opiekuńcze i specjalistyczne usługi opiekuńcze</t>
  </si>
  <si>
    <t>Dotacje celowe otrzymane z budżetu państwa na zadania bieżące z zakresu administracji rządowej oraz inne zadania zlecone ustawami realizowane przez powiat</t>
  </si>
  <si>
    <t>Wpływy z opłat  za zarząd, użytkowanie i użytkowanie wieczyste nieruchomości</t>
  </si>
  <si>
    <t>Wpływy z tytułu przekształcenia prawa użytkowania wieczystego przysługującego osobom fizycznym w prawo własności</t>
  </si>
  <si>
    <t>Odsetki od nieterminowych wpłat z tytułu podatków i opłat</t>
  </si>
  <si>
    <t>Grzywny, mandaty i inne kary pieniężne od ludności</t>
  </si>
  <si>
    <t xml:space="preserve">Dotacje celowe otrzymane z budżetu państwa na realizację zadań bieżących  z zakresu administracji rządowej oraz innych zadań  zleconych gminie ustawami </t>
  </si>
  <si>
    <t>Podatek od działalności gospodarczej osób fizycznych opłacany w formie  karty podatkowej</t>
  </si>
  <si>
    <t>Wpływy z opłaty targowej</t>
  </si>
  <si>
    <t>Subwencje ogólne z budżetu państwa / powiat/</t>
  </si>
  <si>
    <t>Subwencje ogólne z budżetu państwa / gmina/</t>
  </si>
  <si>
    <t>Subwencje ogólne z budżetu państwa</t>
  </si>
  <si>
    <t>Dotacje celowe otrzymane  z budżetu państwa na realizację własnych zadań bieżących gmin.</t>
  </si>
  <si>
    <t>Dotacje celowe otrzymane z powiatu na zadania bieżące realizowane na podstawie porozumień między jednostkami samorządu terytorialnego</t>
  </si>
  <si>
    <t>Wpływy z innych lokalnych opłat pobieranych przez jednostki samorządu terytorialnego na podstawie odrębnych ustaw  / karty wędkarskie /</t>
  </si>
  <si>
    <t>Dotacje celowe otrzymane z budżetu państwa na zadania bieżące z zakresu administracji rządowej oraz inne zadania zlecone ustawami realiz.przez powiat</t>
  </si>
  <si>
    <t>Dotacje celowe otrzymane  z budżetu państwa na realizację własnych zadań bieżących gmin</t>
  </si>
  <si>
    <t>Odsetki od nietermin.wpłat z tytułu podatków i opłat</t>
  </si>
  <si>
    <t>Część wyrównawcza subw.ogólnej dla powiatów</t>
  </si>
  <si>
    <t>Dochody z najmu i dzierżawy składników majątkowych Skarbu Państwa, jednostek samorządu terytorialnego lub innych jednostek zaliczanych do sektora finansów publicznych oraz innych umów o podobnym charakterze</t>
  </si>
  <si>
    <t>Wpływy z innych opłat stanowiących dochody jednostek samorządu terytor.na podstawie ustaw</t>
  </si>
  <si>
    <t>Szkoły zawodowe</t>
  </si>
  <si>
    <t xml:space="preserve">Składki na ubezpieczenie zdrowotne oraz świadczenia dla osób nie objętych obowiązkiem ubezpieczenia zdrowotnego </t>
  </si>
  <si>
    <t xml:space="preserve">Pomoc społeczna </t>
  </si>
  <si>
    <t>Pozostałe zadania w zakresie polityki społecznej</t>
  </si>
  <si>
    <t>0490</t>
  </si>
  <si>
    <t>0970</t>
  </si>
  <si>
    <t>0470</t>
  </si>
  <si>
    <t>0690</t>
  </si>
  <si>
    <t>0750</t>
  </si>
  <si>
    <t>0760</t>
  </si>
  <si>
    <t>0910</t>
  </si>
  <si>
    <t>2110</t>
  </si>
  <si>
    <t>2360</t>
  </si>
  <si>
    <t>0570</t>
  </si>
  <si>
    <t>2010</t>
  </si>
  <si>
    <t>0420</t>
  </si>
  <si>
    <t>0920</t>
  </si>
  <si>
    <t>0480</t>
  </si>
  <si>
    <t>6410</t>
  </si>
  <si>
    <t>0350</t>
  </si>
  <si>
    <t>0310</t>
  </si>
  <si>
    <t>0340</t>
  </si>
  <si>
    <t>0500</t>
  </si>
  <si>
    <t>0320</t>
  </si>
  <si>
    <t>0330</t>
  </si>
  <si>
    <t>0360</t>
  </si>
  <si>
    <t>0370</t>
  </si>
  <si>
    <t>0430</t>
  </si>
  <si>
    <t>0410</t>
  </si>
  <si>
    <t>0010</t>
  </si>
  <si>
    <t>0020</t>
  </si>
  <si>
    <t>2920</t>
  </si>
  <si>
    <t>2130</t>
  </si>
  <si>
    <t>2030</t>
  </si>
  <si>
    <t>0830</t>
  </si>
  <si>
    <t>2320</t>
  </si>
  <si>
    <t>6260</t>
  </si>
  <si>
    <t>Dochody od osób prawnych, od osób fizycznych i od innych jednostek nieposiadających osobowości prawnej oraz wydatki związane z ich poborem</t>
  </si>
  <si>
    <t>Dotacje celowe otrzymane z budżetu państwa na zadania bieżące z zakresu administracji rządowej oraz inne zadania zlecone ustawami realiz.przez powiat /placówki opiekuńczo - wychowawcze /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</si>
  <si>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</si>
  <si>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Część wyrównawcza subw.ogólnej dla gmin</t>
  </si>
  <si>
    <t>Część równoważąca subwencji ogólnej  dla powiatów</t>
  </si>
  <si>
    <t>Wpływy z usług "Klub Seniora"</t>
  </si>
  <si>
    <t>Część równoważąca subwencji ogólnej  dla gmin</t>
  </si>
  <si>
    <t>Wpływy z podatku rolnego, podatku leśnego,podatku od czynności cywilnoprawnych , podatków i opłat lokalnych od osób prawnych i innych jednostek organizacyjnych .</t>
  </si>
  <si>
    <t>Zespoły do spraw orzekania o niepełnosprawności</t>
  </si>
  <si>
    <t xml:space="preserve">Dochody jednostek samorządu terytorialnego związane z  realizacją zadań z zakresu administracji rządowej oraz innych zadań zleconych ustawami </t>
  </si>
  <si>
    <t>Wpływy ze sprzedaży składników majątkowych</t>
  </si>
  <si>
    <t>0870</t>
  </si>
  <si>
    <t>Wpływy z róznych dochodów</t>
  </si>
  <si>
    <t>Zasiłki i pomoc w naturze oraz składki na ubezpieczenia emerytalne i rentowe</t>
  </si>
  <si>
    <t>Wpływy z podatku rolnego, podatku leśnego,podatku od spadków i darowizn , podatku od czynności cywilnoprawnych oraz podatków i opłat lokalnych od osób fizycznych .</t>
  </si>
  <si>
    <t>Szkoły podstawowe specjalne</t>
  </si>
  <si>
    <t>Przedszkola</t>
  </si>
  <si>
    <t>Poradnie psychologiczno-pedagogiczne</t>
  </si>
  <si>
    <t>Wpływy z innych lokalnych opłat pobieranych przez jst na pdst. odrębnych ustaw</t>
  </si>
  <si>
    <t>Dotacje celowe otrzymane z gminy na inwestycje i zakupy inwestycyjne realizowane na podstawie porozumień (umów) między jednostkami samorządu terytorialnego</t>
  </si>
  <si>
    <t>Dotacje celowe otrzymane z powiatu na inwestycje i zakupy inwestycyjne realizowane na podstawie porozumień (umów) między jednostkami samorządu terytorialnego</t>
  </si>
  <si>
    <t>Rekompensaty utraconych dochodów w podatkach i opłatach lokalnych</t>
  </si>
  <si>
    <t>2680</t>
  </si>
  <si>
    <t>Wpływy z opłat za koncesje i licencje</t>
  </si>
  <si>
    <t>0590</t>
  </si>
  <si>
    <t>Dotacje otrzymane z funduszy celowych na finansowanie lub dofinansowanie kosztów realizacji inwestycji i zakupów inwestycyjnych jednostek sektora finansów publicznych</t>
  </si>
  <si>
    <t>Rehabilitacja zawodowa i społeczna osób niepełnosprawnych</t>
  </si>
  <si>
    <t>80148</t>
  </si>
  <si>
    <t>Stołówki szkolne</t>
  </si>
  <si>
    <t>Odsetki od dotacji wykorzystanych niezgodnie z przeznaczeniem lub pobranych w nadmiernej wysokości</t>
  </si>
  <si>
    <t>0900</t>
  </si>
  <si>
    <t>Wpływy ze zwrotów dotacji wykorzystanych niezgodnie z przeznaczeniem lub pobranych w nadmiernej wysokości</t>
  </si>
  <si>
    <t>2009</t>
  </si>
  <si>
    <t>Pozostałe dochody</t>
  </si>
  <si>
    <t>Składki na ubezpieczenie zdrowotne opłacane  za osoby pobierajce niektóre świadczenia z pomocy społecznej, niektóre świadczenia rodzinne oraz za osoby uczestniczące w zajęciach w centrum integracji społecznej</t>
  </si>
  <si>
    <t>600</t>
  </si>
  <si>
    <t>Transport i łączność</t>
  </si>
  <si>
    <t>92604</t>
  </si>
  <si>
    <t>Instytucje kultury fizycznej</t>
  </si>
  <si>
    <t xml:space="preserve">Wpływy z innych lokalnych opłat pobieranych przez jednostki samorządu terytorialnego na podstawie odrębnych ustaw </t>
  </si>
  <si>
    <t>60015</t>
  </si>
  <si>
    <t>Drogi publiczne w miastach na prawach powiatu</t>
  </si>
  <si>
    <t>630</t>
  </si>
  <si>
    <t>Turystyka</t>
  </si>
  <si>
    <t>63095</t>
  </si>
  <si>
    <t>Dotacje celowe otrzymane z gminy na zadania bieżące realizowane na podstawie porozumień między jst</t>
  </si>
  <si>
    <t>2310</t>
  </si>
  <si>
    <t>Zadania w zakresie przeciwdziałania przemocy w rodzinie</t>
  </si>
  <si>
    <t>85205</t>
  </si>
  <si>
    <t>85216</t>
  </si>
  <si>
    <t>Zasiłki stałe</t>
  </si>
  <si>
    <t>6619</t>
  </si>
  <si>
    <t>6629</t>
  </si>
  <si>
    <t>Świadczenia rodzinne, świadczenie z funduszu alimentacyjnego oraz składki na ubezpieczenia emerytalne i rentowe z ubezpieczenia społecznego.</t>
  </si>
  <si>
    <t>Opłata od posiadania psów</t>
  </si>
  <si>
    <t>60004</t>
  </si>
  <si>
    <t>Lokalny transport zbiorowy</t>
  </si>
  <si>
    <t>6207</t>
  </si>
  <si>
    <t>6209</t>
  </si>
  <si>
    <t>63003</t>
  </si>
  <si>
    <t>Zadania w zakresie upowszechniania turystyki</t>
  </si>
  <si>
    <t>0580</t>
  </si>
  <si>
    <t>80142</t>
  </si>
  <si>
    <t>Ośrodki szkolenia, dokszyałcania i doskonalenia kadr</t>
  </si>
  <si>
    <t>2007</t>
  </si>
  <si>
    <t>71095</t>
  </si>
  <si>
    <t>Dotacje celowe otrzymane z budżetu państwa na zadania bieżące z zakresu administracji rządowej oraz inne zadania zlecone ustawami realizowane przez powiat( składki na ubezpieczenia zdrowotne  )</t>
  </si>
  <si>
    <t>Kultura  fizyczna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</si>
  <si>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</t>
  </si>
  <si>
    <t>0780</t>
  </si>
  <si>
    <t xml:space="preserve"> Pozostałe  odsetki </t>
  </si>
  <si>
    <t>75495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</si>
  <si>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-Modernizacja  stadionu miejskiego w Łomży  II etap</t>
  </si>
  <si>
    <t>Dotacja  celowa inwestycyjna  otrzymane z budżetu państwa na zadania bieżące z zakresu administracji rządowej oraz inne zadania zlecone ustawami realizowane przez powiat</t>
  </si>
  <si>
    <t xml:space="preserve">       </t>
  </si>
  <si>
    <t>90019</t>
  </si>
  <si>
    <t>Wpływy i wydatki związane z gromoadzeniem środków z opłat i kar za korzystanie ze środowiska</t>
  </si>
  <si>
    <t xml:space="preserve">Dotacja celowa  w ramach programow finansowanych z  udziałem środkow  europejskich   oraz  środkow o  których  mowa w  art.  5 ust.1 pkt 1 oraz  pkt 5 i 6   ustawy lub  płatności w ramach  budżetu  środków  europejskich </t>
  </si>
  <si>
    <t xml:space="preserve">  Dotacja   celowa  w ramach programow finansowanych z  udziałem środkow  europejskich   oraz  środkow o  których  mowa w  art.  5 ust.1 pkt 1 oraz  pkt 5 i 6   ustawy lub  płatności w ramach  budżetu  środków  europejskich -budowa  miejskiej pływalni  w Łomży </t>
  </si>
  <si>
    <t>Grzywny i inne kary pieniężne od osób prawnych i innych jednostek organizacyjnych</t>
  </si>
  <si>
    <t xml:space="preserve"> Straż gminna ( miejska) </t>
  </si>
  <si>
    <t>90005</t>
  </si>
  <si>
    <t xml:space="preserve"> Dochody  ze  zbycia  praw  majątkowych </t>
  </si>
  <si>
    <t xml:space="preserve"> Dotacje  celowe  w ramach  programu finnasowanych  z udzialem  środkow  europejskich   ZSM i O  nr 5</t>
  </si>
  <si>
    <t xml:space="preserve"> Dotacje  celowe  w ramach  programu finnasowanych  z udzialem  środkow  europejskich  ZSG i D</t>
  </si>
  <si>
    <t xml:space="preserve"> Dotacje  celowe  w ramach  programu finnasowanych  z udzialem  środkow  europejskich  SzP nr 9</t>
  </si>
  <si>
    <t xml:space="preserve"> Dotacje  celowe  w ramach  programu finnasowanych  z udzialem  środkow  europejskichSzp  nr 5</t>
  </si>
  <si>
    <t xml:space="preserve"> Dotacje  celowe  w ramach  programu finnasowanych  z udzialem  środkow  europejskich  ZSW i O</t>
  </si>
  <si>
    <t xml:space="preserve"> Dotacje  celowe  w ramach  programu finnasowanych  z udzialem  środkow  europejskich  PP nr 14 </t>
  </si>
  <si>
    <t xml:space="preserve"> Dotacje  celowe  w ramach  programu finnasowanych  z udzialem  środkow  europejskich  ZSM i O  nr 5</t>
  </si>
  <si>
    <t xml:space="preserve"> Dotacje  celowe  w ramach  programu finnasowanych  z udzialem  środkow  europejskich  SzP  nr 9</t>
  </si>
  <si>
    <t xml:space="preserve"> Dotacje  celowe  w ramach  programu finnasowanych  z udzialem  środkow  europejskich   Sz.P  nr 5</t>
  </si>
  <si>
    <t>Plan na 01.01.2011r.</t>
  </si>
  <si>
    <t>% wyk.</t>
  </si>
  <si>
    <t>8</t>
  </si>
  <si>
    <t>010</t>
  </si>
  <si>
    <t>Rolnictwo i łowiectwo</t>
  </si>
  <si>
    <t>01095</t>
  </si>
  <si>
    <t xml:space="preserve">Dotacja  celowa  w ramach współfinansowania programów  i  projektów   - współfinansowanie   krajowe </t>
  </si>
  <si>
    <t>Drogi publiczne gminne</t>
  </si>
  <si>
    <t>Urzędy gmin /miast i miast na prawach powiatu/</t>
  </si>
  <si>
    <t>Starostwa powiatowe</t>
  </si>
  <si>
    <t>Spis powszechny i inne</t>
  </si>
  <si>
    <t>Przeciwdziałanie alkoholizmowi</t>
  </si>
  <si>
    <t>Dodatki mieszkaniowe</t>
  </si>
  <si>
    <t>Ośrodki interwencji kryzysowej</t>
  </si>
  <si>
    <t xml:space="preserve"> Dotacje  celowe  w ramach  programu finnasowanych  z udzialem  środkow  europejskich   MOPS</t>
  </si>
  <si>
    <t xml:space="preserve"> Dotacje  celowe  w ramach  programu finnasowanych  z udzialem  środkow  europejskich  MOPS</t>
  </si>
  <si>
    <t xml:space="preserve"> Dotacje  celowe  w ramach  programu finnasowanych  z udzialem  środkow  europejskich  PP 14</t>
  </si>
  <si>
    <t>Ochrona powietrza atmosferycznego i klimatu</t>
  </si>
  <si>
    <t>0740</t>
  </si>
  <si>
    <t>2440</t>
  </si>
  <si>
    <t>Teatry</t>
  </si>
  <si>
    <t>Ochrona zabytków i ochrona nad zabytkami</t>
  </si>
  <si>
    <t>Wpłata środków finansowanych z niewykorzystanych w terminie wydatków, które nie wygasają z upływem roku budżetowego</t>
  </si>
  <si>
    <t>Wpływy do wyjaśnienia</t>
  </si>
  <si>
    <t>Dotacje celowe otrzymane z budżetu państwa na realizację inwestycji i zakupów inwestycyjnych własnych gmin</t>
  </si>
  <si>
    <t>Dotacje otzymane z państwowych funduszy celowych na realizację zadań bieżących jesdnostek sektora finansów publicznych</t>
  </si>
  <si>
    <t>Środki na dofinasowanie własnych zadań bieżących gmin, powiatów, samorządów województw pozyskane z innych źródeł</t>
  </si>
  <si>
    <t>Wpływy z tytułu pomocy finansowej udzielanej między jst na dofinansowanie własnych zadań bieżących</t>
  </si>
  <si>
    <t>Wpływy z dywidend</t>
  </si>
  <si>
    <t>Załącznik Nr 1</t>
  </si>
  <si>
    <t>Prezydenta Miasta Łomża</t>
  </si>
  <si>
    <t>Pomoc dla cudzoziemców</t>
  </si>
  <si>
    <t xml:space="preserve">do Zarządzenia </t>
  </si>
  <si>
    <t xml:space="preserve">    Wykonanie dochodów budżetu miasta Łomża na 31.12.2011r.</t>
  </si>
  <si>
    <t>Plan na 31.12.2011r.</t>
  </si>
  <si>
    <t>Wykonanie na 31.12.2011r.</t>
  </si>
  <si>
    <t>Krajowe pasażerskie przewozy autobusowe</t>
  </si>
  <si>
    <t>6430</t>
  </si>
  <si>
    <t>0680</t>
  </si>
  <si>
    <t>0960</t>
  </si>
  <si>
    <t>Usuwanie skutków klęsk żywiołowych</t>
  </si>
  <si>
    <t>Muzea</t>
  </si>
  <si>
    <t>Dotacje celowe otrzymane z budżetu państwa na realizację inwestycji i zakupów inwestycyjnych własnych powiatu</t>
  </si>
  <si>
    <t>Pozostała dziłalność</t>
  </si>
  <si>
    <t>6330</t>
  </si>
  <si>
    <t>Dotacje celowe przekazane z budżetu państwa na realizację inwestycji i zakupów inwestycyjnych własnych gmin</t>
  </si>
  <si>
    <t>Obiekty sportowe</t>
  </si>
  <si>
    <t>Wybory do Sejmu i Senatu</t>
  </si>
  <si>
    <t>Wpływy od rodziców z tytułu odpłatności za utrzymanie dzieci(wychowanków) w placówkach opiekuńczo-wychowawczych i w rodzinach zastępczych</t>
  </si>
  <si>
    <t>Otrzymane spadki, zapisy i darowizny w postaci pieniężnej</t>
  </si>
  <si>
    <t>Dotacje celowe w ramach programów finansowych z udziałem środków europejskich oraz środków, o których mowa w art.5 ust. 1 pkt 5 i 6 ustawy, lub płatności w ramach budżetuśrodków europejskich</t>
  </si>
  <si>
    <t>Dotacja   celowa w ramach programów finansowanych z udziałem  środkow  europejskich  oraz środkow , o których   mowa  w art. 5 .ust pkt 3  oaz  ust 3 pkt 5 i 6  ustawy  lub  płatnoości  w ramach  budżetu środkow  europejskich</t>
  </si>
  <si>
    <t xml:space="preserve">  nr 56/12</t>
  </si>
  <si>
    <t>z dnia 20 marca 2012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</si>
</sst>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  <numFmt numFmtId="183" formatCode="00\-000"/>
    <numFmt numFmtId="184" formatCode="#,##0.00\ &quot;zł&quot;"/>
  </numFmts>
  <fonts count="25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E"/>
      <family val="2"/>
    </font>
    <font>
      <sz val="10"/>
      <color indexed="50"/>
      <name val="Arial CE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1" fillId="7" borderId="1" applyNumberFormat="0" applyAlignment="0" applyProtection="0"/>
    <xf numFmtId="0" fontId="12" fillId="14" borderId="2" applyNumberFormat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3" fillId="1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55">
    <xf numFmtId="0" fontId="0" fillId="0" borderId="0" xfId="0" applyAlignment="1">
      <alignment/>
    </xf>
    <xf numFmtId="3" fontId="1" fillId="18" borderId="10" xfId="0" applyNumberFormat="1" applyFont="1" applyFill="1" applyBorder="1" applyAlignment="1">
      <alignment horizontal="right" vertical="center"/>
    </xf>
    <xf numFmtId="3" fontId="1" fillId="15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18" borderId="10" xfId="0" applyFill="1" applyBorder="1" applyAlignment="1">
      <alignment horizontal="left" vertical="center" wrapText="1"/>
    </xf>
    <xf numFmtId="4" fontId="1" fillId="18" borderId="10" xfId="0" applyNumberFormat="1" applyFont="1" applyFill="1" applyBorder="1" applyAlignment="1">
      <alignment horizontal="right" vertical="center"/>
    </xf>
    <xf numFmtId="10" fontId="1" fillId="18" borderId="10" xfId="0" applyNumberFormat="1" applyFont="1" applyFill="1" applyBorder="1" applyAlignment="1">
      <alignment horizontal="center" vertical="center"/>
    </xf>
    <xf numFmtId="0" fontId="0" fillId="15" borderId="10" xfId="0" applyFill="1" applyBorder="1" applyAlignment="1">
      <alignment horizontal="left" vertical="center" wrapText="1"/>
    </xf>
    <xf numFmtId="4" fontId="1" fillId="15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0" fontId="0" fillId="7" borderId="10" xfId="0" applyFill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right" vertical="center"/>
    </xf>
    <xf numFmtId="49" fontId="0" fillId="18" borderId="10" xfId="0" applyNumberFormat="1" applyFill="1" applyBorder="1" applyAlignment="1">
      <alignment horizontal="center" vertical="center"/>
    </xf>
    <xf numFmtId="49" fontId="0" fillId="15" borderId="10" xfId="0" applyNumberFormat="1" applyFill="1" applyBorder="1" applyAlignment="1">
      <alignment horizontal="center" vertical="center"/>
    </xf>
    <xf numFmtId="49" fontId="0" fillId="18" borderId="10" xfId="0" applyNumberFormat="1" applyFill="1" applyBorder="1" applyAlignment="1">
      <alignment horizontal="left" vertical="center"/>
    </xf>
    <xf numFmtId="49" fontId="0" fillId="15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7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0" fontId="21" fillId="1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1" fillId="18" borderId="10" xfId="0" applyNumberFormat="1" applyFont="1" applyFill="1" applyBorder="1" applyAlignment="1">
      <alignment/>
    </xf>
    <xf numFmtId="49" fontId="1" fillId="15" borderId="10" xfId="0" applyNumberFormat="1" applyFont="1" applyFill="1" applyBorder="1" applyAlignment="1">
      <alignment/>
    </xf>
    <xf numFmtId="49" fontId="1" fillId="18" borderId="10" xfId="0" applyNumberFormat="1" applyFont="1" applyFill="1" applyBorder="1" applyAlignment="1">
      <alignment horizontal="center" vertical="center"/>
    </xf>
    <xf numFmtId="49" fontId="1" fillId="15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 vertical="center"/>
    </xf>
    <xf numFmtId="0" fontId="22" fillId="15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center" vertical="center"/>
    </xf>
    <xf numFmtId="0" fontId="23" fillId="15" borderId="10" xfId="0" applyFont="1" applyFill="1" applyBorder="1" applyAlignment="1">
      <alignment horizontal="left" vertical="center" wrapText="1"/>
    </xf>
    <xf numFmtId="49" fontId="24" fillId="15" borderId="10" xfId="0" applyNumberFormat="1" applyFont="1" applyFill="1" applyBorder="1" applyAlignment="1">
      <alignment horizontal="center" vertical="center"/>
    </xf>
    <xf numFmtId="3" fontId="24" fillId="15" borderId="10" xfId="0" applyNumberFormat="1" applyFont="1" applyFill="1" applyBorder="1" applyAlignment="1">
      <alignment horizontal="right" vertical="center"/>
    </xf>
    <xf numFmtId="0" fontId="22" fillId="14" borderId="10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left" vertical="center" wrapText="1"/>
    </xf>
    <xf numFmtId="49" fontId="24" fillId="14" borderId="10" xfId="0" applyNumberFormat="1" applyFont="1" applyFill="1" applyBorder="1" applyAlignment="1">
      <alignment horizontal="center" vertical="center"/>
    </xf>
    <xf numFmtId="3" fontId="24" fillId="14" borderId="10" xfId="0" applyNumberFormat="1" applyFont="1" applyFill="1" applyBorder="1" applyAlignment="1">
      <alignment horizontal="right" vertical="center"/>
    </xf>
    <xf numFmtId="4" fontId="24" fillId="14" borderId="10" xfId="0" applyNumberFormat="1" applyFont="1" applyFill="1" applyBorder="1" applyAlignment="1">
      <alignment horizontal="right" vertical="center"/>
    </xf>
    <xf numFmtId="10" fontId="24" fillId="14" borderId="10" xfId="0" applyNumberFormat="1" applyFont="1" applyFill="1" applyBorder="1" applyAlignment="1">
      <alignment horizontal="center" vertical="center"/>
    </xf>
    <xf numFmtId="49" fontId="1" fillId="14" borderId="10" xfId="0" applyNumberFormat="1" applyFont="1" applyFill="1" applyBorder="1" applyAlignment="1">
      <alignment horizontal="center" vertical="center"/>
    </xf>
    <xf numFmtId="3" fontId="1" fillId="14" borderId="10" xfId="0" applyNumberFormat="1" applyFont="1" applyFill="1" applyBorder="1" applyAlignment="1">
      <alignment horizontal="right" vertical="center"/>
    </xf>
    <xf numFmtId="4" fontId="1" fillId="14" borderId="10" xfId="0" applyNumberFormat="1" applyFont="1" applyFill="1" applyBorder="1" applyAlignment="1">
      <alignment horizontal="right" vertical="center"/>
    </xf>
    <xf numFmtId="10" fontId="1" fillId="14" borderId="10" xfId="0" applyNumberFormat="1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4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7.875" style="0" customWidth="1"/>
    <col min="4" max="4" width="6.625" style="30" customWidth="1"/>
    <col min="5" max="5" width="11.375" style="0" customWidth="1"/>
    <col min="6" max="6" width="12.25390625" style="0" customWidth="1"/>
    <col min="7" max="7" width="13.25390625" style="0" customWidth="1"/>
    <col min="8" max="8" width="7.75390625" style="0" customWidth="1"/>
  </cols>
  <sheetData>
    <row r="1" ht="12.75">
      <c r="F1" s="28" t="s">
        <v>240</v>
      </c>
    </row>
    <row r="2" spans="6:7" ht="12.75">
      <c r="F2" s="28" t="s">
        <v>243</v>
      </c>
      <c r="G2" t="s">
        <v>263</v>
      </c>
    </row>
    <row r="3" ht="12.75">
      <c r="F3" s="28" t="s">
        <v>241</v>
      </c>
    </row>
    <row r="4" ht="12.75">
      <c r="F4" s="28" t="s">
        <v>264</v>
      </c>
    </row>
    <row r="6" spans="1:8" ht="12.75">
      <c r="A6" s="54" t="s">
        <v>244</v>
      </c>
      <c r="B6" s="54"/>
      <c r="C6" s="54"/>
      <c r="D6" s="54"/>
      <c r="E6" s="54"/>
      <c r="F6" s="54"/>
      <c r="G6" s="54"/>
      <c r="H6" s="54"/>
    </row>
    <row r="8" spans="1:8" ht="38.25" customHeight="1">
      <c r="A8" s="4" t="s">
        <v>0</v>
      </c>
      <c r="B8" s="4" t="s">
        <v>1</v>
      </c>
      <c r="C8" s="4" t="s">
        <v>2</v>
      </c>
      <c r="D8" s="6"/>
      <c r="E8" s="5" t="s">
        <v>211</v>
      </c>
      <c r="F8" s="5" t="s">
        <v>245</v>
      </c>
      <c r="G8" s="5" t="s">
        <v>246</v>
      </c>
      <c r="H8" s="5" t="s">
        <v>212</v>
      </c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 t="s">
        <v>213</v>
      </c>
    </row>
    <row r="10" spans="1:8" ht="12.75">
      <c r="A10" s="16" t="s">
        <v>214</v>
      </c>
      <c r="B10" s="16"/>
      <c r="C10" s="18" t="s">
        <v>215</v>
      </c>
      <c r="D10" s="16"/>
      <c r="E10" s="1"/>
      <c r="F10" s="1">
        <f>SUM(F11)</f>
        <v>25347</v>
      </c>
      <c r="G10" s="8">
        <f>SUM(G11)</f>
        <v>25842.440000000002</v>
      </c>
      <c r="H10" s="9">
        <f>G10/F10</f>
        <v>1.0195462973921965</v>
      </c>
    </row>
    <row r="11" spans="1:8" ht="12.75">
      <c r="A11" s="6"/>
      <c r="B11" s="17" t="s">
        <v>216</v>
      </c>
      <c r="C11" s="19" t="s">
        <v>4</v>
      </c>
      <c r="D11" s="17"/>
      <c r="E11" s="2"/>
      <c r="F11" s="2">
        <f>SUM(F12:F13)</f>
        <v>25347</v>
      </c>
      <c r="G11" s="11">
        <f>SUM(G12:G13)</f>
        <v>25842.440000000002</v>
      </c>
      <c r="H11" s="9">
        <f aca="true" t="shared" si="0" ref="H11:H79">G11/F11</f>
        <v>1.0195462973921965</v>
      </c>
    </row>
    <row r="12" spans="1:8" ht="12.75">
      <c r="A12" s="6"/>
      <c r="B12" s="20"/>
      <c r="C12" s="12" t="s">
        <v>8</v>
      </c>
      <c r="D12" s="27" t="s">
        <v>87</v>
      </c>
      <c r="E12" s="3"/>
      <c r="F12" s="3"/>
      <c r="G12" s="23">
        <v>496.97</v>
      </c>
      <c r="H12" s="9"/>
    </row>
    <row r="13" spans="1:8" ht="51">
      <c r="A13" s="6"/>
      <c r="B13" s="6"/>
      <c r="C13" s="12" t="s">
        <v>67</v>
      </c>
      <c r="D13" s="27" t="s">
        <v>96</v>
      </c>
      <c r="E13" s="13"/>
      <c r="F13" s="13">
        <v>25347</v>
      </c>
      <c r="G13" s="24">
        <v>25345.47</v>
      </c>
      <c r="H13" s="9">
        <f t="shared" si="0"/>
        <v>0.9999396378269618</v>
      </c>
    </row>
    <row r="14" spans="1:8" ht="12.75">
      <c r="A14" s="21" t="s">
        <v>5</v>
      </c>
      <c r="B14" s="21"/>
      <c r="C14" s="7" t="s">
        <v>6</v>
      </c>
      <c r="D14" s="31"/>
      <c r="E14" s="1">
        <f aca="true" t="shared" si="1" ref="E14:G15">SUM(E15)</f>
        <v>1000</v>
      </c>
      <c r="F14" s="1">
        <f t="shared" si="1"/>
        <v>1000</v>
      </c>
      <c r="G14" s="8">
        <f t="shared" si="1"/>
        <v>2020</v>
      </c>
      <c r="H14" s="9">
        <f t="shared" si="0"/>
        <v>2.02</v>
      </c>
    </row>
    <row r="15" spans="1:8" ht="12.75">
      <c r="A15" s="4"/>
      <c r="B15" s="22" t="s">
        <v>7</v>
      </c>
      <c r="C15" s="10" t="s">
        <v>4</v>
      </c>
      <c r="D15" s="32"/>
      <c r="E15" s="2">
        <f t="shared" si="1"/>
        <v>1000</v>
      </c>
      <c r="F15" s="2">
        <f t="shared" si="1"/>
        <v>1000</v>
      </c>
      <c r="G15" s="11">
        <f t="shared" si="1"/>
        <v>2020</v>
      </c>
      <c r="H15" s="9">
        <f t="shared" si="0"/>
        <v>2.02</v>
      </c>
    </row>
    <row r="16" spans="1:8" ht="51">
      <c r="A16" s="4"/>
      <c r="B16" s="4"/>
      <c r="C16" s="12" t="s">
        <v>75</v>
      </c>
      <c r="D16" s="27" t="s">
        <v>86</v>
      </c>
      <c r="E16" s="13">
        <v>1000</v>
      </c>
      <c r="F16" s="13">
        <v>1000</v>
      </c>
      <c r="G16" s="24">
        <v>2020</v>
      </c>
      <c r="H16" s="9">
        <f t="shared" si="0"/>
        <v>2.02</v>
      </c>
    </row>
    <row r="17" spans="1:8" ht="12.75">
      <c r="A17" s="21" t="s">
        <v>154</v>
      </c>
      <c r="B17" s="21"/>
      <c r="C17" s="7" t="s">
        <v>155</v>
      </c>
      <c r="D17" s="33"/>
      <c r="E17" s="1">
        <f>SUM(E21+E25+E31+E34)</f>
        <v>28848380</v>
      </c>
      <c r="F17" s="1">
        <f>SUM(F21+F25+F31+F34)</f>
        <v>37648058</v>
      </c>
      <c r="G17" s="8">
        <f>SUM(G21+G25+G31+G34+G18)</f>
        <v>38870970.10000001</v>
      </c>
      <c r="H17" s="9">
        <f t="shared" si="0"/>
        <v>1.0324827405440145</v>
      </c>
    </row>
    <row r="18" spans="1:8" ht="11.25" customHeight="1">
      <c r="A18" s="36"/>
      <c r="B18" s="38">
        <v>60003</v>
      </c>
      <c r="C18" s="39" t="s">
        <v>247</v>
      </c>
      <c r="D18" s="40"/>
      <c r="E18" s="41"/>
      <c r="F18" s="41"/>
      <c r="G18" s="11">
        <f>SUM(G19:G20)</f>
        <v>2034.2</v>
      </c>
      <c r="H18" s="9"/>
    </row>
    <row r="19" spans="1:8" ht="11.25" customHeight="1">
      <c r="A19" s="42"/>
      <c r="B19" s="43"/>
      <c r="C19" s="44" t="s">
        <v>11</v>
      </c>
      <c r="D19" s="45" t="s">
        <v>89</v>
      </c>
      <c r="E19" s="46"/>
      <c r="F19" s="46"/>
      <c r="G19" s="47">
        <v>2000</v>
      </c>
      <c r="H19" s="48"/>
    </row>
    <row r="20" spans="1:8" ht="11.25" customHeight="1">
      <c r="A20" s="42"/>
      <c r="B20" s="43"/>
      <c r="C20" s="44" t="s">
        <v>3</v>
      </c>
      <c r="D20" s="45" t="s">
        <v>98</v>
      </c>
      <c r="E20" s="46"/>
      <c r="F20" s="46"/>
      <c r="G20" s="47">
        <v>34.2</v>
      </c>
      <c r="H20" s="48"/>
    </row>
    <row r="21" spans="1:8" ht="12.75">
      <c r="A21" s="4"/>
      <c r="B21" s="22" t="s">
        <v>174</v>
      </c>
      <c r="C21" s="10" t="s">
        <v>175</v>
      </c>
      <c r="D21" s="34"/>
      <c r="E21" s="2">
        <f>SUM(E23:E24)</f>
        <v>12177321</v>
      </c>
      <c r="F21" s="2">
        <f>SUM(F22:F24)</f>
        <v>11881427</v>
      </c>
      <c r="G21" s="11">
        <f>SUM(G22:G24)</f>
        <v>11883472.65</v>
      </c>
      <c r="H21" s="9">
        <f t="shared" si="0"/>
        <v>1.0001721720800036</v>
      </c>
    </row>
    <row r="22" spans="1:8" ht="12.75">
      <c r="A22" s="4"/>
      <c r="B22" s="26"/>
      <c r="C22" s="12" t="s">
        <v>189</v>
      </c>
      <c r="D22" s="27" t="s">
        <v>98</v>
      </c>
      <c r="E22" s="3"/>
      <c r="F22" s="3"/>
      <c r="G22" s="23">
        <v>2045.23</v>
      </c>
      <c r="H22" s="9"/>
    </row>
    <row r="23" spans="1:8" ht="76.5">
      <c r="A23" s="4"/>
      <c r="B23" s="4"/>
      <c r="C23" s="37" t="s">
        <v>262</v>
      </c>
      <c r="D23" s="27" t="s">
        <v>176</v>
      </c>
      <c r="E23" s="13">
        <v>10350711</v>
      </c>
      <c r="F23" s="13">
        <v>10099213</v>
      </c>
      <c r="G23" s="24">
        <v>10099213.34</v>
      </c>
      <c r="H23" s="9">
        <f t="shared" si="0"/>
        <v>1.0000000336659896</v>
      </c>
    </row>
    <row r="24" spans="1:8" ht="38.25">
      <c r="A24" s="4" t="s">
        <v>193</v>
      </c>
      <c r="B24" s="4"/>
      <c r="C24" s="12" t="s">
        <v>217</v>
      </c>
      <c r="D24" s="27" t="s">
        <v>177</v>
      </c>
      <c r="E24" s="13">
        <v>1826610</v>
      </c>
      <c r="F24" s="13">
        <v>1782214</v>
      </c>
      <c r="G24" s="24">
        <v>1782214.08</v>
      </c>
      <c r="H24" s="9">
        <f t="shared" si="0"/>
        <v>1.0000000448879878</v>
      </c>
    </row>
    <row r="25" spans="1:8" ht="25.5">
      <c r="A25" s="4"/>
      <c r="B25" s="22" t="s">
        <v>159</v>
      </c>
      <c r="C25" s="10" t="s">
        <v>160</v>
      </c>
      <c r="D25" s="34"/>
      <c r="E25" s="2">
        <f>SUM(E26:E29)</f>
        <v>16671059</v>
      </c>
      <c r="F25" s="2">
        <f>SUM(F26:F27:F28:F29:F30)</f>
        <v>25752271</v>
      </c>
      <c r="G25" s="11">
        <f>SUM(G26:G27:G28:G29:G30)</f>
        <v>26970864.69</v>
      </c>
      <c r="H25" s="9">
        <f t="shared" si="0"/>
        <v>1.047319853460691</v>
      </c>
    </row>
    <row r="26" spans="1:8" ht="12.75">
      <c r="A26" s="4"/>
      <c r="B26" s="4"/>
      <c r="C26" s="12" t="s">
        <v>11</v>
      </c>
      <c r="D26" s="49" t="s">
        <v>89</v>
      </c>
      <c r="E26" s="50"/>
      <c r="F26" s="50"/>
      <c r="G26" s="51">
        <v>19300</v>
      </c>
      <c r="H26" s="9"/>
    </row>
    <row r="27" spans="1:8" ht="38.25">
      <c r="A27" s="4"/>
      <c r="B27" s="4"/>
      <c r="C27" s="12" t="s">
        <v>198</v>
      </c>
      <c r="D27" s="27" t="s">
        <v>180</v>
      </c>
      <c r="E27" s="13"/>
      <c r="F27" s="13">
        <v>8500</v>
      </c>
      <c r="G27" s="24">
        <v>8500</v>
      </c>
      <c r="H27" s="9">
        <f t="shared" si="0"/>
        <v>1</v>
      </c>
    </row>
    <row r="28" spans="1:8" ht="12.75">
      <c r="A28" s="4"/>
      <c r="B28" s="4"/>
      <c r="C28" s="12" t="s">
        <v>189</v>
      </c>
      <c r="D28" s="27" t="s">
        <v>98</v>
      </c>
      <c r="E28" s="13"/>
      <c r="F28" s="13">
        <v>5771</v>
      </c>
      <c r="G28" s="24">
        <v>12856.48</v>
      </c>
      <c r="H28" s="9">
        <f t="shared" si="0"/>
        <v>2.2277733495061516</v>
      </c>
    </row>
    <row r="29" spans="1:8" ht="76.5">
      <c r="A29" s="4"/>
      <c r="B29" s="4"/>
      <c r="C29" s="12" t="s">
        <v>196</v>
      </c>
      <c r="D29" s="27" t="s">
        <v>176</v>
      </c>
      <c r="E29" s="13">
        <v>16671059</v>
      </c>
      <c r="F29" s="13">
        <v>24645596</v>
      </c>
      <c r="G29" s="24">
        <v>25837804.21</v>
      </c>
      <c r="H29" s="9">
        <f t="shared" si="0"/>
        <v>1.0483740872000011</v>
      </c>
    </row>
    <row r="30" spans="1:8" ht="38.25">
      <c r="A30" s="4"/>
      <c r="B30" s="4"/>
      <c r="C30" s="12" t="s">
        <v>253</v>
      </c>
      <c r="D30" s="27" t="s">
        <v>248</v>
      </c>
      <c r="E30" s="13"/>
      <c r="F30" s="13">
        <v>1092404</v>
      </c>
      <c r="G30" s="24">
        <v>1092404</v>
      </c>
      <c r="H30" s="9">
        <f t="shared" si="0"/>
        <v>1</v>
      </c>
    </row>
    <row r="31" spans="1:8" ht="12.75">
      <c r="A31" s="4"/>
      <c r="B31" s="22">
        <v>60016</v>
      </c>
      <c r="C31" s="10" t="s">
        <v>218</v>
      </c>
      <c r="D31" s="34"/>
      <c r="E31" s="2"/>
      <c r="F31" s="2">
        <f>SUM(F32:F33)</f>
        <v>14360</v>
      </c>
      <c r="G31" s="11">
        <f>SUM(G32:G33)</f>
        <v>14361.060000000001</v>
      </c>
      <c r="H31" s="9">
        <f t="shared" si="0"/>
        <v>1.000073816155989</v>
      </c>
    </row>
    <row r="32" spans="1:8" ht="38.25">
      <c r="A32" s="4"/>
      <c r="B32" s="4"/>
      <c r="C32" s="12" t="s">
        <v>198</v>
      </c>
      <c r="D32" s="27" t="s">
        <v>180</v>
      </c>
      <c r="E32" s="13"/>
      <c r="F32" s="13">
        <v>5896</v>
      </c>
      <c r="G32" s="24">
        <v>5896.8</v>
      </c>
      <c r="H32" s="9">
        <f t="shared" si="0"/>
        <v>1.000135685210312</v>
      </c>
    </row>
    <row r="33" spans="1:8" ht="12.75">
      <c r="A33" s="4"/>
      <c r="B33" s="4"/>
      <c r="C33" s="12" t="s">
        <v>152</v>
      </c>
      <c r="D33" s="27" t="s">
        <v>87</v>
      </c>
      <c r="E33" s="13"/>
      <c r="F33" s="13">
        <v>8464</v>
      </c>
      <c r="G33" s="24">
        <v>8464.26</v>
      </c>
      <c r="H33" s="9">
        <f t="shared" si="0"/>
        <v>1.000030718336484</v>
      </c>
    </row>
    <row r="34" spans="1:8" ht="12.75">
      <c r="A34" s="4"/>
      <c r="B34" s="22">
        <v>60095</v>
      </c>
      <c r="C34" s="10" t="s">
        <v>4</v>
      </c>
      <c r="D34" s="34"/>
      <c r="E34" s="2"/>
      <c r="F34" s="2"/>
      <c r="G34" s="11">
        <f>SUM(G35)</f>
        <v>237.5</v>
      </c>
      <c r="H34" s="9"/>
    </row>
    <row r="35" spans="1:8" ht="12.75">
      <c r="A35" s="4"/>
      <c r="B35" s="4"/>
      <c r="C35" s="12" t="s">
        <v>11</v>
      </c>
      <c r="D35" s="27" t="s">
        <v>89</v>
      </c>
      <c r="E35" s="13"/>
      <c r="F35" s="13"/>
      <c r="G35" s="24">
        <v>237.5</v>
      </c>
      <c r="H35" s="9"/>
    </row>
    <row r="36" spans="1:8" ht="12.75">
      <c r="A36" s="21" t="s">
        <v>161</v>
      </c>
      <c r="B36" s="21"/>
      <c r="C36" s="7" t="s">
        <v>162</v>
      </c>
      <c r="D36" s="33"/>
      <c r="E36" s="1">
        <f>SUM(E37+E39)</f>
        <v>8143357</v>
      </c>
      <c r="F36" s="1">
        <f>SUM(F37+F39)</f>
        <v>6254879</v>
      </c>
      <c r="G36" s="8">
        <f>SUM(G37+G39)</f>
        <v>4401392.040000001</v>
      </c>
      <c r="H36" s="9">
        <f t="shared" si="0"/>
        <v>0.7036734107886021</v>
      </c>
    </row>
    <row r="37" spans="1:8" ht="25.5">
      <c r="A37" s="4"/>
      <c r="B37" s="22" t="s">
        <v>178</v>
      </c>
      <c r="C37" s="10" t="s">
        <v>179</v>
      </c>
      <c r="D37" s="34"/>
      <c r="E37" s="2">
        <f>SUM(E38)</f>
        <v>4845250</v>
      </c>
      <c r="F37" s="2">
        <f>SUM(F38)</f>
        <v>3025318</v>
      </c>
      <c r="G37" s="11">
        <f>SUM(G38)</f>
        <v>1200000</v>
      </c>
      <c r="H37" s="9">
        <f t="shared" si="0"/>
        <v>0.39665251718992844</v>
      </c>
    </row>
    <row r="38" spans="1:8" ht="76.5">
      <c r="A38" s="4"/>
      <c r="B38" s="4"/>
      <c r="C38" s="12" t="s">
        <v>187</v>
      </c>
      <c r="D38" s="27" t="s">
        <v>176</v>
      </c>
      <c r="E38" s="13">
        <v>4845250</v>
      </c>
      <c r="F38" s="13">
        <v>3025318</v>
      </c>
      <c r="G38" s="24">
        <v>1200000</v>
      </c>
      <c r="H38" s="9">
        <f t="shared" si="0"/>
        <v>0.39665251718992844</v>
      </c>
    </row>
    <row r="39" spans="1:8" ht="12.75">
      <c r="A39" s="4"/>
      <c r="B39" s="22" t="s">
        <v>163</v>
      </c>
      <c r="C39" s="10" t="s">
        <v>4</v>
      </c>
      <c r="D39" s="34"/>
      <c r="E39" s="2">
        <f>SUM(E40:E44)</f>
        <v>3298107</v>
      </c>
      <c r="F39" s="2">
        <f>SUM(F40:F44)</f>
        <v>3229561</v>
      </c>
      <c r="G39" s="11">
        <f>SUM(G40:G44)</f>
        <v>3201392.0400000005</v>
      </c>
      <c r="H39" s="9">
        <f t="shared" si="0"/>
        <v>0.9912777742857313</v>
      </c>
    </row>
    <row r="40" spans="1:8" ht="89.25">
      <c r="A40" s="4"/>
      <c r="B40" s="4"/>
      <c r="C40" s="12" t="s">
        <v>191</v>
      </c>
      <c r="D40" s="49" t="s">
        <v>176</v>
      </c>
      <c r="E40" s="50">
        <v>1731107</v>
      </c>
      <c r="F40" s="50">
        <v>1296199</v>
      </c>
      <c r="G40" s="51">
        <v>218367.91</v>
      </c>
      <c r="H40" s="52">
        <f t="shared" si="0"/>
        <v>0.16846788957559758</v>
      </c>
    </row>
    <row r="41" spans="1:8" ht="89.25">
      <c r="A41" s="4"/>
      <c r="B41" s="4"/>
      <c r="C41" s="12" t="s">
        <v>197</v>
      </c>
      <c r="D41" s="49" t="s">
        <v>176</v>
      </c>
      <c r="E41" s="50">
        <v>567000</v>
      </c>
      <c r="F41" s="50">
        <v>933362</v>
      </c>
      <c r="G41" s="51">
        <v>1982840.87</v>
      </c>
      <c r="H41" s="52">
        <f t="shared" si="0"/>
        <v>2.124407111067303</v>
      </c>
    </row>
    <row r="42" spans="1:8" ht="25.5">
      <c r="A42" s="4"/>
      <c r="B42" s="4"/>
      <c r="C42" s="12" t="s">
        <v>129</v>
      </c>
      <c r="D42" s="27" t="s">
        <v>130</v>
      </c>
      <c r="E42" s="13"/>
      <c r="F42" s="13"/>
      <c r="G42" s="24">
        <v>162.6</v>
      </c>
      <c r="H42" s="52"/>
    </row>
    <row r="43" spans="1:8" ht="12.75">
      <c r="A43" s="4"/>
      <c r="B43" s="4"/>
      <c r="C43" s="12" t="s">
        <v>3</v>
      </c>
      <c r="D43" s="27" t="s">
        <v>98</v>
      </c>
      <c r="E43" s="13"/>
      <c r="F43" s="13"/>
      <c r="G43" s="24">
        <v>20.66</v>
      </c>
      <c r="H43" s="52"/>
    </row>
    <row r="44" spans="1:8" ht="63.75">
      <c r="A44" s="4"/>
      <c r="B44" s="4"/>
      <c r="C44" s="12" t="s">
        <v>144</v>
      </c>
      <c r="D44" s="27" t="s">
        <v>118</v>
      </c>
      <c r="E44" s="13">
        <v>1000000</v>
      </c>
      <c r="F44" s="13">
        <v>1000000</v>
      </c>
      <c r="G44" s="24">
        <v>1000000</v>
      </c>
      <c r="H44" s="52">
        <f t="shared" si="0"/>
        <v>1</v>
      </c>
    </row>
    <row r="45" spans="1:8" ht="12.75">
      <c r="A45" s="21">
        <v>700</v>
      </c>
      <c r="B45" s="21"/>
      <c r="C45" s="7" t="s">
        <v>9</v>
      </c>
      <c r="D45" s="33"/>
      <c r="E45" s="1">
        <f>SUM(E46)</f>
        <v>11215000</v>
      </c>
      <c r="F45" s="1">
        <f>SUM(F46)</f>
        <v>8539655</v>
      </c>
      <c r="G45" s="8">
        <f>SUM(G46)</f>
        <v>7452533.41</v>
      </c>
      <c r="H45" s="9">
        <f t="shared" si="0"/>
        <v>0.8726972471370331</v>
      </c>
    </row>
    <row r="46" spans="1:8" ht="12.75">
      <c r="A46" s="4"/>
      <c r="B46" s="22">
        <v>70005</v>
      </c>
      <c r="C46" s="10" t="s">
        <v>10</v>
      </c>
      <c r="D46" s="34"/>
      <c r="E46" s="2">
        <f>SUM(E47:E56)</f>
        <v>11215000</v>
      </c>
      <c r="F46" s="2">
        <f>SUM(F47:F56)</f>
        <v>8539655</v>
      </c>
      <c r="G46" s="11">
        <f>SUM(G47:G56)</f>
        <v>7452533.41</v>
      </c>
      <c r="H46" s="9">
        <f t="shared" si="0"/>
        <v>0.8726972471370331</v>
      </c>
    </row>
    <row r="47" spans="1:8" ht="25.5">
      <c r="A47" s="4"/>
      <c r="B47" s="4"/>
      <c r="C47" s="12" t="s">
        <v>63</v>
      </c>
      <c r="D47" s="27" t="s">
        <v>88</v>
      </c>
      <c r="E47" s="13">
        <v>1400000</v>
      </c>
      <c r="F47" s="13">
        <v>1443730</v>
      </c>
      <c r="G47" s="24">
        <v>1483845.24</v>
      </c>
      <c r="H47" s="9">
        <f t="shared" si="0"/>
        <v>1.0277858325310134</v>
      </c>
    </row>
    <row r="48" spans="1:8" ht="51">
      <c r="A48" s="4"/>
      <c r="B48" s="4"/>
      <c r="C48" s="12" t="s">
        <v>158</v>
      </c>
      <c r="D48" s="27" t="s">
        <v>86</v>
      </c>
      <c r="E48" s="13">
        <v>1400000</v>
      </c>
      <c r="F48" s="13">
        <v>1000000</v>
      </c>
      <c r="G48" s="24">
        <v>1140629.13</v>
      </c>
      <c r="H48" s="9">
        <f t="shared" si="0"/>
        <v>1.14062913</v>
      </c>
    </row>
    <row r="49" spans="1:8" ht="12.75">
      <c r="A49" s="4"/>
      <c r="B49" s="4"/>
      <c r="C49" s="12" t="s">
        <v>11</v>
      </c>
      <c r="D49" s="27" t="s">
        <v>89</v>
      </c>
      <c r="E49" s="13"/>
      <c r="F49" s="13"/>
      <c r="G49" s="24">
        <v>766</v>
      </c>
      <c r="H49" s="9"/>
    </row>
    <row r="50" spans="1:8" ht="76.5">
      <c r="A50" s="4"/>
      <c r="B50" s="4"/>
      <c r="C50" s="12" t="s">
        <v>80</v>
      </c>
      <c r="D50" s="27" t="s">
        <v>90</v>
      </c>
      <c r="E50" s="13">
        <v>600000</v>
      </c>
      <c r="F50" s="13">
        <v>600000</v>
      </c>
      <c r="G50" s="24">
        <v>590698.46</v>
      </c>
      <c r="H50" s="9">
        <f t="shared" si="0"/>
        <v>0.9844974333333333</v>
      </c>
    </row>
    <row r="51" spans="1:8" ht="38.25">
      <c r="A51" s="4"/>
      <c r="B51" s="4"/>
      <c r="C51" s="12" t="s">
        <v>64</v>
      </c>
      <c r="D51" s="27" t="s">
        <v>91</v>
      </c>
      <c r="E51" s="13">
        <v>70000</v>
      </c>
      <c r="F51" s="13">
        <v>70000</v>
      </c>
      <c r="G51" s="24">
        <v>234222.56</v>
      </c>
      <c r="H51" s="9">
        <f t="shared" si="0"/>
        <v>3.3460365714285714</v>
      </c>
    </row>
    <row r="52" spans="1:8" ht="12.75">
      <c r="A52" s="4"/>
      <c r="B52" s="4"/>
      <c r="C52" s="12" t="s">
        <v>201</v>
      </c>
      <c r="D52" s="27" t="s">
        <v>188</v>
      </c>
      <c r="E52" s="13">
        <v>7300000</v>
      </c>
      <c r="F52" s="13">
        <v>4787838</v>
      </c>
      <c r="G52" s="24">
        <v>3329181.93</v>
      </c>
      <c r="H52" s="9">
        <f t="shared" si="0"/>
        <v>0.6953413899969046</v>
      </c>
    </row>
    <row r="53" spans="1:8" ht="12.75">
      <c r="A53" s="4"/>
      <c r="B53" s="4"/>
      <c r="C53" s="12" t="s">
        <v>189</v>
      </c>
      <c r="D53" s="27" t="s">
        <v>98</v>
      </c>
      <c r="E53" s="13">
        <v>20000</v>
      </c>
      <c r="F53" s="13">
        <v>20000</v>
      </c>
      <c r="G53" s="24">
        <v>10087.7</v>
      </c>
      <c r="H53" s="9">
        <f t="shared" si="0"/>
        <v>0.5043850000000001</v>
      </c>
    </row>
    <row r="54" spans="1:8" ht="12.75">
      <c r="A54" s="4"/>
      <c r="B54" s="4"/>
      <c r="C54" s="12" t="s">
        <v>152</v>
      </c>
      <c r="D54" s="27" t="s">
        <v>87</v>
      </c>
      <c r="E54" s="13"/>
      <c r="F54" s="13">
        <v>3437</v>
      </c>
      <c r="G54" s="24">
        <v>3437.85</v>
      </c>
      <c r="H54" s="9">
        <f t="shared" si="0"/>
        <v>1.0002473086994472</v>
      </c>
    </row>
    <row r="55" spans="1:8" ht="63.75">
      <c r="A55" s="4"/>
      <c r="B55" s="4"/>
      <c r="C55" s="12" t="s">
        <v>62</v>
      </c>
      <c r="D55" s="27" t="s">
        <v>93</v>
      </c>
      <c r="E55" s="13">
        <v>25000</v>
      </c>
      <c r="F55" s="13">
        <v>29650</v>
      </c>
      <c r="G55" s="24">
        <v>29649.92</v>
      </c>
      <c r="H55" s="9">
        <f t="shared" si="0"/>
        <v>0.9999973018549746</v>
      </c>
    </row>
    <row r="56" spans="1:8" ht="51">
      <c r="A56" s="4"/>
      <c r="B56" s="4"/>
      <c r="C56" s="12" t="s">
        <v>128</v>
      </c>
      <c r="D56" s="27" t="s">
        <v>94</v>
      </c>
      <c r="E56" s="13">
        <v>400000</v>
      </c>
      <c r="F56" s="13">
        <v>585000</v>
      </c>
      <c r="G56" s="24">
        <v>630014.62</v>
      </c>
      <c r="H56" s="9">
        <f t="shared" si="0"/>
        <v>1.0769480683760684</v>
      </c>
    </row>
    <row r="57" spans="1:8" ht="12.75">
      <c r="A57" s="21">
        <v>710</v>
      </c>
      <c r="B57" s="21"/>
      <c r="C57" s="7" t="s">
        <v>12</v>
      </c>
      <c r="D57" s="33"/>
      <c r="E57" s="1">
        <f>SUM(E58+E60+E62+E66)</f>
        <v>546000</v>
      </c>
      <c r="F57" s="1">
        <f>SUM(F58+F60+F62+F66)</f>
        <v>631000</v>
      </c>
      <c r="G57" s="8">
        <f>SUM(G58+G60+G62+G66)</f>
        <v>698441.64</v>
      </c>
      <c r="H57" s="9">
        <f t="shared" si="0"/>
        <v>1.1068805705229794</v>
      </c>
    </row>
    <row r="58" spans="1:8" ht="12.75">
      <c r="A58" s="4"/>
      <c r="B58" s="22">
        <v>71013</v>
      </c>
      <c r="C58" s="10" t="s">
        <v>13</v>
      </c>
      <c r="D58" s="34"/>
      <c r="E58" s="2">
        <f>SUM(E59)</f>
        <v>80000</v>
      </c>
      <c r="F58" s="2">
        <f>SUM(F59)</f>
        <v>80000</v>
      </c>
      <c r="G58" s="11">
        <f>SUM(G59)</f>
        <v>80000</v>
      </c>
      <c r="H58" s="9">
        <f t="shared" si="0"/>
        <v>1</v>
      </c>
    </row>
    <row r="59" spans="1:8" ht="51">
      <c r="A59" s="4"/>
      <c r="B59" s="4"/>
      <c r="C59" s="12" t="s">
        <v>76</v>
      </c>
      <c r="D59" s="27" t="s">
        <v>93</v>
      </c>
      <c r="E59" s="13">
        <v>80000</v>
      </c>
      <c r="F59" s="13">
        <v>80000</v>
      </c>
      <c r="G59" s="24">
        <v>80000</v>
      </c>
      <c r="H59" s="9">
        <f t="shared" si="0"/>
        <v>1</v>
      </c>
    </row>
    <row r="60" spans="1:8" ht="12.75">
      <c r="A60" s="4"/>
      <c r="B60" s="22">
        <v>71014</v>
      </c>
      <c r="C60" s="10" t="s">
        <v>14</v>
      </c>
      <c r="D60" s="34"/>
      <c r="E60" s="2">
        <f>SUM(E61)</f>
        <v>10000</v>
      </c>
      <c r="F60" s="2">
        <f>SUM(F61)</f>
        <v>10000</v>
      </c>
      <c r="G60" s="11">
        <f>SUM(G61)</f>
        <v>9799.55</v>
      </c>
      <c r="H60" s="9">
        <f t="shared" si="0"/>
        <v>0.9799549999999999</v>
      </c>
    </row>
    <row r="61" spans="1:8" ht="63.75">
      <c r="A61" s="4"/>
      <c r="B61" s="4"/>
      <c r="C61" s="12" t="s">
        <v>62</v>
      </c>
      <c r="D61" s="27" t="s">
        <v>93</v>
      </c>
      <c r="E61" s="13">
        <v>10000</v>
      </c>
      <c r="F61" s="13">
        <v>10000</v>
      </c>
      <c r="G61" s="24">
        <v>9799.55</v>
      </c>
      <c r="H61" s="9">
        <f t="shared" si="0"/>
        <v>0.9799549999999999</v>
      </c>
    </row>
    <row r="62" spans="1:8" ht="12.75">
      <c r="A62" s="4"/>
      <c r="B62" s="22">
        <v>71015</v>
      </c>
      <c r="C62" s="10" t="s">
        <v>15</v>
      </c>
      <c r="D62" s="34"/>
      <c r="E62" s="2">
        <f>SUM(E63:E65)</f>
        <v>271000</v>
      </c>
      <c r="F62" s="2">
        <f>SUM(F63:F65)</f>
        <v>271000</v>
      </c>
      <c r="G62" s="11">
        <f>SUM(G63:G64:G65)</f>
        <v>271008.27</v>
      </c>
      <c r="H62" s="9">
        <f t="shared" si="0"/>
        <v>1.0000305166051662</v>
      </c>
    </row>
    <row r="63" spans="1:8" ht="63.75">
      <c r="A63" s="4"/>
      <c r="B63" s="4"/>
      <c r="C63" s="12" t="s">
        <v>62</v>
      </c>
      <c r="D63" s="27" t="s">
        <v>93</v>
      </c>
      <c r="E63" s="13">
        <v>271000</v>
      </c>
      <c r="F63" s="13">
        <v>271000</v>
      </c>
      <c r="G63" s="24">
        <v>270993.09</v>
      </c>
      <c r="H63" s="9">
        <f t="shared" si="0"/>
        <v>0.9999745018450186</v>
      </c>
    </row>
    <row r="64" spans="1:8" ht="51">
      <c r="A64" s="4"/>
      <c r="B64" s="4"/>
      <c r="C64" s="12" t="s">
        <v>128</v>
      </c>
      <c r="D64" s="27" t="s">
        <v>94</v>
      </c>
      <c r="E64" s="13"/>
      <c r="F64" s="13"/>
      <c r="G64" s="24">
        <v>6.38</v>
      </c>
      <c r="H64" s="9"/>
    </row>
    <row r="65" spans="1:8" ht="12.75">
      <c r="A65" s="4"/>
      <c r="B65" s="4"/>
      <c r="C65" s="12" t="s">
        <v>11</v>
      </c>
      <c r="D65" s="27" t="s">
        <v>89</v>
      </c>
      <c r="E65" s="13"/>
      <c r="F65" s="13"/>
      <c r="G65" s="24">
        <v>8.8</v>
      </c>
      <c r="H65" s="9"/>
    </row>
    <row r="66" spans="1:8" ht="12.75">
      <c r="A66" s="4"/>
      <c r="B66" s="22" t="s">
        <v>184</v>
      </c>
      <c r="C66" s="10" t="s">
        <v>4</v>
      </c>
      <c r="D66" s="34"/>
      <c r="E66" s="2">
        <f>SUM(E67)</f>
        <v>185000</v>
      </c>
      <c r="F66" s="2">
        <f>SUM(F67)</f>
        <v>270000</v>
      </c>
      <c r="G66" s="11">
        <f>SUM(G67)</f>
        <v>337633.82</v>
      </c>
      <c r="H66" s="9">
        <f t="shared" si="0"/>
        <v>1.2504956296296297</v>
      </c>
    </row>
    <row r="67" spans="1:8" ht="12.75">
      <c r="A67" s="4"/>
      <c r="B67" s="4"/>
      <c r="C67" s="12" t="s">
        <v>11</v>
      </c>
      <c r="D67" s="27" t="s">
        <v>89</v>
      </c>
      <c r="E67" s="13">
        <v>185000</v>
      </c>
      <c r="F67" s="13">
        <v>270000</v>
      </c>
      <c r="G67" s="24">
        <v>337633.82</v>
      </c>
      <c r="H67" s="9">
        <f t="shared" si="0"/>
        <v>1.2504956296296297</v>
      </c>
    </row>
    <row r="68" spans="1:8" ht="12.75">
      <c r="A68" s="21">
        <v>750</v>
      </c>
      <c r="B68" s="21"/>
      <c r="C68" s="7" t="s">
        <v>16</v>
      </c>
      <c r="D68" s="33"/>
      <c r="E68" s="1">
        <f>SUM(E69+E73+E75+E81+E83+E85)</f>
        <v>1598905</v>
      </c>
      <c r="F68" s="1">
        <f>SUM(F69+F73+F75+F81+F83+F85)</f>
        <v>1091445.2</v>
      </c>
      <c r="G68" s="8">
        <f>SUM(G69+G73+G75+G81+G83+G85)</f>
        <v>1105543.73</v>
      </c>
      <c r="H68" s="9">
        <f t="shared" si="0"/>
        <v>1.012917304505989</v>
      </c>
    </row>
    <row r="69" spans="1:8" ht="12.75">
      <c r="A69" s="4"/>
      <c r="B69" s="22">
        <v>75011</v>
      </c>
      <c r="C69" s="10" t="s">
        <v>17</v>
      </c>
      <c r="D69" s="34"/>
      <c r="E69" s="2">
        <f>SUM(E70:E72)</f>
        <v>729030</v>
      </c>
      <c r="F69" s="2">
        <f>SUM(F70:F72)</f>
        <v>729030</v>
      </c>
      <c r="G69" s="11">
        <f>SUM(G70:G72)</f>
        <v>729085.25</v>
      </c>
      <c r="H69" s="9">
        <f t="shared" si="0"/>
        <v>1.0000757856329643</v>
      </c>
    </row>
    <row r="70" spans="1:8" ht="51">
      <c r="A70" s="4"/>
      <c r="B70" s="4"/>
      <c r="C70" s="12" t="s">
        <v>67</v>
      </c>
      <c r="D70" s="49" t="s">
        <v>96</v>
      </c>
      <c r="E70" s="50">
        <v>542000</v>
      </c>
      <c r="F70" s="50">
        <v>542000</v>
      </c>
      <c r="G70" s="51">
        <v>542000</v>
      </c>
      <c r="H70" s="52">
        <f t="shared" si="0"/>
        <v>1</v>
      </c>
    </row>
    <row r="71" spans="1:8" ht="63.75">
      <c r="A71" s="4"/>
      <c r="B71" s="4"/>
      <c r="C71" s="12" t="s">
        <v>62</v>
      </c>
      <c r="D71" s="49" t="s">
        <v>93</v>
      </c>
      <c r="E71" s="50">
        <v>187000</v>
      </c>
      <c r="F71" s="50">
        <v>187000</v>
      </c>
      <c r="G71" s="51">
        <v>187000</v>
      </c>
      <c r="H71" s="52">
        <f t="shared" si="0"/>
        <v>1</v>
      </c>
    </row>
    <row r="72" spans="1:8" ht="51">
      <c r="A72" s="4"/>
      <c r="B72" s="4"/>
      <c r="C72" s="12" t="s">
        <v>128</v>
      </c>
      <c r="D72" s="27" t="s">
        <v>94</v>
      </c>
      <c r="E72" s="13">
        <v>30</v>
      </c>
      <c r="F72" s="13">
        <v>30</v>
      </c>
      <c r="G72" s="24">
        <v>85.25</v>
      </c>
      <c r="H72" s="9">
        <f t="shared" si="0"/>
        <v>2.841666666666667</v>
      </c>
    </row>
    <row r="73" spans="1:8" ht="12.75">
      <c r="A73" s="4"/>
      <c r="B73" s="22">
        <v>75020</v>
      </c>
      <c r="C73" s="10" t="s">
        <v>220</v>
      </c>
      <c r="D73" s="34"/>
      <c r="E73" s="2"/>
      <c r="F73" s="2">
        <f>SUM(F74)</f>
        <v>645</v>
      </c>
      <c r="G73" s="11">
        <f>SUM(G74)</f>
        <v>645.06</v>
      </c>
      <c r="H73" s="9">
        <f t="shared" si="0"/>
        <v>1.0000930232558138</v>
      </c>
    </row>
    <row r="74" spans="1:8" ht="12.75">
      <c r="A74" s="4"/>
      <c r="B74" s="4"/>
      <c r="C74" s="12" t="s">
        <v>152</v>
      </c>
      <c r="D74" s="27" t="s">
        <v>87</v>
      </c>
      <c r="E74" s="13"/>
      <c r="F74" s="13">
        <v>645</v>
      </c>
      <c r="G74" s="24">
        <v>645.06</v>
      </c>
      <c r="H74" s="9">
        <f t="shared" si="0"/>
        <v>1.0000930232558138</v>
      </c>
    </row>
    <row r="75" spans="1:8" ht="25.5">
      <c r="A75" s="4"/>
      <c r="B75" s="22">
        <v>75023</v>
      </c>
      <c r="C75" s="10" t="s">
        <v>219</v>
      </c>
      <c r="D75" s="34"/>
      <c r="E75" s="2">
        <f>SUM(E76:E79)</f>
        <v>838875</v>
      </c>
      <c r="F75" s="2">
        <f>SUM(F76:F79)</f>
        <v>251969</v>
      </c>
      <c r="G75" s="11">
        <f>SUM(G76:G80)</f>
        <v>269124.19</v>
      </c>
      <c r="H75" s="9">
        <f t="shared" si="0"/>
        <v>1.068084526271089</v>
      </c>
    </row>
    <row r="76" spans="1:8" ht="12.75">
      <c r="A76" s="4"/>
      <c r="B76" s="4"/>
      <c r="C76" s="12" t="s">
        <v>11</v>
      </c>
      <c r="D76" s="27" t="s">
        <v>89</v>
      </c>
      <c r="E76" s="13">
        <v>4000</v>
      </c>
      <c r="F76" s="13">
        <v>4000</v>
      </c>
      <c r="G76" s="24">
        <v>2301.61</v>
      </c>
      <c r="H76" s="9">
        <f t="shared" si="0"/>
        <v>0.5754025</v>
      </c>
    </row>
    <row r="77" spans="1:8" ht="76.5">
      <c r="A77" s="4"/>
      <c r="B77" s="4"/>
      <c r="C77" s="12" t="s">
        <v>80</v>
      </c>
      <c r="D77" s="27" t="s">
        <v>90</v>
      </c>
      <c r="E77" s="13">
        <v>33875</v>
      </c>
      <c r="F77" s="13">
        <v>33875</v>
      </c>
      <c r="G77" s="24">
        <v>29156.22</v>
      </c>
      <c r="H77" s="9">
        <f t="shared" si="0"/>
        <v>0.860700221402214</v>
      </c>
    </row>
    <row r="78" spans="1:8" ht="12.75">
      <c r="A78" s="4"/>
      <c r="B78" s="4"/>
      <c r="C78" s="12" t="s">
        <v>3</v>
      </c>
      <c r="D78" s="27" t="s">
        <v>98</v>
      </c>
      <c r="E78" s="13">
        <v>800000</v>
      </c>
      <c r="F78" s="13">
        <v>198457</v>
      </c>
      <c r="G78" s="24">
        <v>221721.77</v>
      </c>
      <c r="H78" s="9">
        <f t="shared" si="0"/>
        <v>1.1172282660727513</v>
      </c>
    </row>
    <row r="79" spans="1:8" ht="12.75">
      <c r="A79" s="4"/>
      <c r="B79" s="4"/>
      <c r="C79" s="12" t="s">
        <v>8</v>
      </c>
      <c r="D79" s="27" t="s">
        <v>87</v>
      </c>
      <c r="E79" s="13">
        <v>1000</v>
      </c>
      <c r="F79" s="13">
        <v>15637</v>
      </c>
      <c r="G79" s="24">
        <v>15934.59</v>
      </c>
      <c r="H79" s="9">
        <f t="shared" si="0"/>
        <v>1.0190311440813455</v>
      </c>
    </row>
    <row r="80" spans="1:8" ht="25.5">
      <c r="A80" s="4"/>
      <c r="B80" s="4"/>
      <c r="C80" s="12" t="s">
        <v>129</v>
      </c>
      <c r="D80" s="27" t="s">
        <v>130</v>
      </c>
      <c r="E80" s="13"/>
      <c r="F80" s="13"/>
      <c r="G80" s="24">
        <v>10</v>
      </c>
      <c r="H80" s="9"/>
    </row>
    <row r="81" spans="1:8" ht="12.75">
      <c r="A81" s="4"/>
      <c r="B81" s="22">
        <v>75045</v>
      </c>
      <c r="C81" s="10" t="s">
        <v>19</v>
      </c>
      <c r="D81" s="34"/>
      <c r="E81" s="2">
        <f>SUM(E82)</f>
        <v>31000</v>
      </c>
      <c r="F81" s="2">
        <f>SUM(F82)</f>
        <v>31000</v>
      </c>
      <c r="G81" s="11">
        <f>SUM(G82)</f>
        <v>30995.3</v>
      </c>
      <c r="H81" s="9">
        <f aca="true" t="shared" si="2" ref="H81:H146">G81/F81</f>
        <v>0.9998483870967741</v>
      </c>
    </row>
    <row r="82" spans="1:8" ht="63.75">
      <c r="A82" s="4"/>
      <c r="B82" s="4"/>
      <c r="C82" s="12" t="s">
        <v>62</v>
      </c>
      <c r="D82" s="27" t="s">
        <v>93</v>
      </c>
      <c r="E82" s="13">
        <v>31000</v>
      </c>
      <c r="F82" s="13">
        <v>31000</v>
      </c>
      <c r="G82" s="24">
        <v>30995.3</v>
      </c>
      <c r="H82" s="9">
        <f t="shared" si="2"/>
        <v>0.9998483870967741</v>
      </c>
    </row>
    <row r="83" spans="1:8" ht="12.75">
      <c r="A83" s="4"/>
      <c r="B83" s="22">
        <v>75056</v>
      </c>
      <c r="C83" s="10" t="s">
        <v>221</v>
      </c>
      <c r="D83" s="34"/>
      <c r="E83" s="2"/>
      <c r="F83" s="2">
        <f>SUM(F84)</f>
        <v>77839.2</v>
      </c>
      <c r="G83" s="11">
        <f>SUM(G84)</f>
        <v>74731.2</v>
      </c>
      <c r="H83" s="9">
        <f t="shared" si="2"/>
        <v>0.9600715320815219</v>
      </c>
    </row>
    <row r="84" spans="1:8" ht="51">
      <c r="A84" s="4"/>
      <c r="B84" s="4"/>
      <c r="C84" s="12" t="s">
        <v>67</v>
      </c>
      <c r="D84" s="27" t="s">
        <v>96</v>
      </c>
      <c r="E84" s="13"/>
      <c r="F84" s="13">
        <v>77839.2</v>
      </c>
      <c r="G84" s="24">
        <v>74731.2</v>
      </c>
      <c r="H84" s="9">
        <f t="shared" si="2"/>
        <v>0.9600715320815219</v>
      </c>
    </row>
    <row r="85" spans="1:8" ht="12.75">
      <c r="A85" s="4"/>
      <c r="B85" s="22">
        <v>75095</v>
      </c>
      <c r="C85" s="10" t="s">
        <v>4</v>
      </c>
      <c r="D85" s="34"/>
      <c r="E85" s="2"/>
      <c r="F85" s="2">
        <f>SUM(F86)</f>
        <v>962</v>
      </c>
      <c r="G85" s="11">
        <f>SUM(G86)</f>
        <v>962.73</v>
      </c>
      <c r="H85" s="9">
        <f t="shared" si="2"/>
        <v>1.0007588357588357</v>
      </c>
    </row>
    <row r="86" spans="1:8" ht="12.75">
      <c r="A86" s="4"/>
      <c r="B86" s="4"/>
      <c r="C86" s="12" t="s">
        <v>8</v>
      </c>
      <c r="D86" s="27" t="s">
        <v>87</v>
      </c>
      <c r="E86" s="13"/>
      <c r="F86" s="13">
        <v>962</v>
      </c>
      <c r="G86" s="24">
        <v>962.73</v>
      </c>
      <c r="H86" s="9">
        <f t="shared" si="2"/>
        <v>1.0007588357588357</v>
      </c>
    </row>
    <row r="87" spans="1:8" ht="38.25">
      <c r="A87" s="21">
        <v>751</v>
      </c>
      <c r="B87" s="21"/>
      <c r="C87" s="7" t="s">
        <v>20</v>
      </c>
      <c r="D87" s="33"/>
      <c r="E87" s="1">
        <f>SUM(E88)</f>
        <v>10365</v>
      </c>
      <c r="F87" s="1">
        <f>SUM(F88+F90)</f>
        <v>107135</v>
      </c>
      <c r="G87" s="8">
        <f>SUM(G88+G90)</f>
        <v>105703.47</v>
      </c>
      <c r="H87" s="9">
        <f t="shared" si="2"/>
        <v>0.9866380734587203</v>
      </c>
    </row>
    <row r="88" spans="1:8" ht="25.5">
      <c r="A88" s="4"/>
      <c r="B88" s="22">
        <v>75101</v>
      </c>
      <c r="C88" s="10" t="s">
        <v>58</v>
      </c>
      <c r="D88" s="34"/>
      <c r="E88" s="2">
        <f>SUM(E89)</f>
        <v>10365</v>
      </c>
      <c r="F88" s="2">
        <f>SUM(F89)</f>
        <v>10365</v>
      </c>
      <c r="G88" s="11">
        <f>SUM(G89)</f>
        <v>10365</v>
      </c>
      <c r="H88" s="9">
        <f t="shared" si="2"/>
        <v>1</v>
      </c>
    </row>
    <row r="89" spans="1:8" ht="51">
      <c r="A89" s="4"/>
      <c r="B89" s="4"/>
      <c r="C89" s="12" t="s">
        <v>67</v>
      </c>
      <c r="D89" s="27" t="s">
        <v>96</v>
      </c>
      <c r="E89" s="13">
        <v>10365</v>
      </c>
      <c r="F89" s="13">
        <v>10365</v>
      </c>
      <c r="G89" s="24">
        <v>10365</v>
      </c>
      <c r="H89" s="9">
        <f t="shared" si="2"/>
        <v>1</v>
      </c>
    </row>
    <row r="90" spans="1:8" ht="12.75">
      <c r="A90" s="22"/>
      <c r="B90" s="22">
        <v>75108</v>
      </c>
      <c r="C90" s="10" t="s">
        <v>258</v>
      </c>
      <c r="D90" s="34"/>
      <c r="E90" s="2"/>
      <c r="F90" s="2">
        <f>SUM(F91)</f>
        <v>96770</v>
      </c>
      <c r="G90" s="11">
        <f>SUM(G91)</f>
        <v>95338.47</v>
      </c>
      <c r="H90" s="9">
        <f t="shared" si="2"/>
        <v>0.9852068822982329</v>
      </c>
    </row>
    <row r="91" spans="1:8" ht="51">
      <c r="A91" s="4"/>
      <c r="B91" s="4"/>
      <c r="C91" s="12" t="s">
        <v>67</v>
      </c>
      <c r="D91" s="27" t="s">
        <v>96</v>
      </c>
      <c r="E91" s="13"/>
      <c r="F91" s="13">
        <v>96770</v>
      </c>
      <c r="G91" s="24">
        <v>95338.47</v>
      </c>
      <c r="H91" s="9">
        <f t="shared" si="2"/>
        <v>0.9852068822982329</v>
      </c>
    </row>
    <row r="92" spans="1:8" ht="25.5">
      <c r="A92" s="21">
        <v>754</v>
      </c>
      <c r="B92" s="21"/>
      <c r="C92" s="7" t="s">
        <v>21</v>
      </c>
      <c r="D92" s="33"/>
      <c r="E92" s="1">
        <f>SUM(E93+E98+E101)</f>
        <v>6718000</v>
      </c>
      <c r="F92" s="1">
        <f>SUM(F93+F98+F101)</f>
        <v>6325600</v>
      </c>
      <c r="G92" s="8">
        <f>SUM(G93+G98+G101)</f>
        <v>6333288.4799999995</v>
      </c>
      <c r="H92" s="9">
        <f t="shared" si="2"/>
        <v>1.0012154546604275</v>
      </c>
    </row>
    <row r="93" spans="1:8" ht="25.5">
      <c r="A93" s="4"/>
      <c r="B93" s="22">
        <v>75411</v>
      </c>
      <c r="C93" s="10" t="s">
        <v>22</v>
      </c>
      <c r="D93" s="34"/>
      <c r="E93" s="2">
        <f>SUM(E94:E97)</f>
        <v>6318000</v>
      </c>
      <c r="F93" s="2">
        <f>SUM(F94:F97)</f>
        <v>6105600</v>
      </c>
      <c r="G93" s="11">
        <f>SUM(G94:G97)</f>
        <v>6110894.6899999995</v>
      </c>
      <c r="H93" s="9">
        <f t="shared" si="2"/>
        <v>1.0008671858621592</v>
      </c>
    </row>
    <row r="94" spans="1:8" ht="63.75">
      <c r="A94" s="4"/>
      <c r="B94" s="4"/>
      <c r="C94" s="12" t="s">
        <v>62</v>
      </c>
      <c r="D94" s="27" t="s">
        <v>93</v>
      </c>
      <c r="E94" s="13">
        <v>5451000</v>
      </c>
      <c r="F94" s="13">
        <v>5458600</v>
      </c>
      <c r="G94" s="24">
        <v>5458589.55</v>
      </c>
      <c r="H94" s="9">
        <f t="shared" si="2"/>
        <v>0.9999980855897116</v>
      </c>
    </row>
    <row r="95" spans="1:8" ht="63.75">
      <c r="A95" s="4"/>
      <c r="B95" s="4"/>
      <c r="C95" s="12" t="s">
        <v>192</v>
      </c>
      <c r="D95" s="27" t="s">
        <v>100</v>
      </c>
      <c r="E95" s="13">
        <v>867000</v>
      </c>
      <c r="F95" s="13">
        <v>647000</v>
      </c>
      <c r="G95" s="24">
        <v>646569.46</v>
      </c>
      <c r="H95" s="9">
        <f t="shared" si="2"/>
        <v>0.9993345595054095</v>
      </c>
    </row>
    <row r="96" spans="1:8" ht="12.75">
      <c r="A96" s="4"/>
      <c r="B96" s="4"/>
      <c r="C96" s="12" t="s">
        <v>3</v>
      </c>
      <c r="D96" s="27" t="s">
        <v>98</v>
      </c>
      <c r="E96" s="13"/>
      <c r="F96" s="13"/>
      <c r="G96" s="24">
        <v>5625.29</v>
      </c>
      <c r="H96" s="9"/>
    </row>
    <row r="97" spans="1:8" ht="51">
      <c r="A97" s="4"/>
      <c r="B97" s="4"/>
      <c r="C97" s="12" t="s">
        <v>128</v>
      </c>
      <c r="D97" s="27" t="s">
        <v>94</v>
      </c>
      <c r="E97" s="13"/>
      <c r="F97" s="13"/>
      <c r="G97" s="24">
        <v>110.39</v>
      </c>
      <c r="H97" s="9"/>
    </row>
    <row r="98" spans="1:8" ht="12.75">
      <c r="A98" s="4"/>
      <c r="B98" s="22">
        <v>75416</v>
      </c>
      <c r="C98" s="10" t="s">
        <v>199</v>
      </c>
      <c r="D98" s="34"/>
      <c r="E98" s="2">
        <f>SUM(E99:E100)</f>
        <v>300000</v>
      </c>
      <c r="F98" s="2">
        <f>SUM(F99:F100)</f>
        <v>120000</v>
      </c>
      <c r="G98" s="11">
        <f>SUM(G99:G100)</f>
        <v>132556.93</v>
      </c>
      <c r="H98" s="9">
        <f t="shared" si="2"/>
        <v>1.1046410833333333</v>
      </c>
    </row>
    <row r="99" spans="1:8" ht="25.5">
      <c r="A99" s="4"/>
      <c r="B99" s="4"/>
      <c r="C99" s="12" t="s">
        <v>66</v>
      </c>
      <c r="D99" s="27" t="s">
        <v>95</v>
      </c>
      <c r="E99" s="13">
        <v>300000</v>
      </c>
      <c r="F99" s="13">
        <v>120000</v>
      </c>
      <c r="G99" s="24">
        <v>132543.91</v>
      </c>
      <c r="H99" s="9">
        <f t="shared" si="2"/>
        <v>1.1045325833333333</v>
      </c>
    </row>
    <row r="100" spans="1:8" ht="12.75">
      <c r="A100" s="4"/>
      <c r="B100" s="4"/>
      <c r="C100" s="12" t="s">
        <v>3</v>
      </c>
      <c r="D100" s="27" t="s">
        <v>98</v>
      </c>
      <c r="E100" s="13"/>
      <c r="F100" s="13"/>
      <c r="G100" s="24">
        <v>13.02</v>
      </c>
      <c r="H100" s="9"/>
    </row>
    <row r="101" spans="1:8" ht="12.75">
      <c r="A101" s="4"/>
      <c r="B101" s="22" t="s">
        <v>190</v>
      </c>
      <c r="C101" s="10" t="s">
        <v>4</v>
      </c>
      <c r="D101" s="34"/>
      <c r="E101" s="2">
        <f>SUM(E102)</f>
        <v>100000</v>
      </c>
      <c r="F101" s="2">
        <f>SUM(F102)</f>
        <v>100000</v>
      </c>
      <c r="G101" s="11">
        <f>SUM(G102)</f>
        <v>89836.86</v>
      </c>
      <c r="H101" s="9">
        <f t="shared" si="2"/>
        <v>0.8983686</v>
      </c>
    </row>
    <row r="102" spans="1:8" ht="38.25">
      <c r="A102" s="4"/>
      <c r="B102" s="4"/>
      <c r="C102" s="12" t="s">
        <v>198</v>
      </c>
      <c r="D102" s="27" t="s">
        <v>180</v>
      </c>
      <c r="E102" s="13">
        <v>100000</v>
      </c>
      <c r="F102" s="13">
        <v>100000</v>
      </c>
      <c r="G102" s="24">
        <v>89836.86</v>
      </c>
      <c r="H102" s="9">
        <f t="shared" si="2"/>
        <v>0.8983686</v>
      </c>
    </row>
    <row r="103" spans="1:8" ht="51">
      <c r="A103" s="21">
        <v>756</v>
      </c>
      <c r="B103" s="21"/>
      <c r="C103" s="7" t="s">
        <v>119</v>
      </c>
      <c r="D103" s="33"/>
      <c r="E103" s="1">
        <f>SUM(E104+E107+E114+E124+E132+E135+E138)</f>
        <v>77731034</v>
      </c>
      <c r="F103" s="1">
        <f>SUM(F104+F107+F114+F124+F132+F135+F138)</f>
        <v>77421860</v>
      </c>
      <c r="G103" s="8">
        <f>SUM(G104+G107+G114+G124+G132+G135+G138)</f>
        <v>79417712.97</v>
      </c>
      <c r="H103" s="9">
        <f t="shared" si="2"/>
        <v>1.0257789333658478</v>
      </c>
    </row>
    <row r="104" spans="1:8" ht="25.5">
      <c r="A104" s="4"/>
      <c r="B104" s="22">
        <v>75601</v>
      </c>
      <c r="C104" s="10" t="s">
        <v>23</v>
      </c>
      <c r="D104" s="34"/>
      <c r="E104" s="2">
        <f>SUM(E105:E106)</f>
        <v>306000</v>
      </c>
      <c r="F104" s="2">
        <f>SUM(F105:F106)</f>
        <v>306000</v>
      </c>
      <c r="G104" s="11">
        <f>SUM(G105:G106)</f>
        <v>311717.20999999996</v>
      </c>
      <c r="H104" s="9">
        <f t="shared" si="2"/>
        <v>1.0186836928104575</v>
      </c>
    </row>
    <row r="105" spans="1:8" ht="38.25">
      <c r="A105" s="4"/>
      <c r="B105" s="4"/>
      <c r="C105" s="12" t="s">
        <v>68</v>
      </c>
      <c r="D105" s="27" t="s">
        <v>101</v>
      </c>
      <c r="E105" s="13">
        <v>300000</v>
      </c>
      <c r="F105" s="13">
        <v>300000</v>
      </c>
      <c r="G105" s="24">
        <v>309632.47</v>
      </c>
      <c r="H105" s="9">
        <f t="shared" si="2"/>
        <v>1.0321082333333333</v>
      </c>
    </row>
    <row r="106" spans="1:8" ht="25.5">
      <c r="A106" s="4"/>
      <c r="B106" s="4"/>
      <c r="C106" s="12" t="s">
        <v>65</v>
      </c>
      <c r="D106" s="27" t="s">
        <v>92</v>
      </c>
      <c r="E106" s="13">
        <v>6000</v>
      </c>
      <c r="F106" s="13">
        <v>6000</v>
      </c>
      <c r="G106" s="24">
        <v>2084.74</v>
      </c>
      <c r="H106" s="9">
        <f t="shared" si="2"/>
        <v>0.34745666666666664</v>
      </c>
    </row>
    <row r="107" spans="1:8" ht="63.75">
      <c r="A107" s="4"/>
      <c r="B107" s="22">
        <v>75615</v>
      </c>
      <c r="C107" s="10" t="s">
        <v>126</v>
      </c>
      <c r="D107" s="34"/>
      <c r="E107" s="2">
        <f>SUM(E108:E113)</f>
        <v>15216058</v>
      </c>
      <c r="F107" s="2">
        <f>SUM(F108:F113)</f>
        <v>15216058</v>
      </c>
      <c r="G107" s="11">
        <f>SUM(G108:G113)</f>
        <v>15450215.29</v>
      </c>
      <c r="H107" s="9">
        <f t="shared" si="2"/>
        <v>1.01538882738223</v>
      </c>
    </row>
    <row r="108" spans="1:8" ht="12.75">
      <c r="A108" s="4"/>
      <c r="B108" s="4"/>
      <c r="C108" s="12" t="s">
        <v>24</v>
      </c>
      <c r="D108" s="27" t="s">
        <v>102</v>
      </c>
      <c r="E108" s="13">
        <v>14368541</v>
      </c>
      <c r="F108" s="13">
        <v>14468779</v>
      </c>
      <c r="G108" s="24">
        <v>14775376.03</v>
      </c>
      <c r="H108" s="9">
        <f t="shared" si="2"/>
        <v>1.021190249018248</v>
      </c>
    </row>
    <row r="109" spans="1:8" ht="12.75">
      <c r="A109" s="4"/>
      <c r="B109" s="4"/>
      <c r="C109" s="12" t="s">
        <v>27</v>
      </c>
      <c r="D109" s="27" t="s">
        <v>105</v>
      </c>
      <c r="E109" s="13">
        <v>477</v>
      </c>
      <c r="F109" s="13">
        <v>477</v>
      </c>
      <c r="G109" s="24">
        <v>757</v>
      </c>
      <c r="H109" s="9">
        <f t="shared" si="2"/>
        <v>1.5870020964360587</v>
      </c>
    </row>
    <row r="110" spans="1:8" ht="12.75">
      <c r="A110" s="4"/>
      <c r="B110" s="4"/>
      <c r="C110" s="12" t="s">
        <v>25</v>
      </c>
      <c r="D110" s="27" t="s">
        <v>103</v>
      </c>
      <c r="E110" s="13">
        <v>580800</v>
      </c>
      <c r="F110" s="13">
        <v>580800</v>
      </c>
      <c r="G110" s="24">
        <v>515347.95</v>
      </c>
      <c r="H110" s="9">
        <f t="shared" si="2"/>
        <v>0.887307076446281</v>
      </c>
    </row>
    <row r="111" spans="1:8" ht="12.75">
      <c r="A111" s="4"/>
      <c r="B111" s="4"/>
      <c r="C111" s="12" t="s">
        <v>26</v>
      </c>
      <c r="D111" s="27" t="s">
        <v>104</v>
      </c>
      <c r="E111" s="13">
        <v>30000</v>
      </c>
      <c r="F111" s="13">
        <v>30000</v>
      </c>
      <c r="G111" s="24">
        <v>22701.31</v>
      </c>
      <c r="H111" s="9">
        <f t="shared" si="2"/>
        <v>0.7567103333333334</v>
      </c>
    </row>
    <row r="112" spans="1:8" ht="25.5">
      <c r="A112" s="4"/>
      <c r="B112" s="4"/>
      <c r="C112" s="12" t="s">
        <v>65</v>
      </c>
      <c r="D112" s="27" t="s">
        <v>92</v>
      </c>
      <c r="E112" s="13"/>
      <c r="F112" s="13"/>
      <c r="G112" s="24">
        <v>31</v>
      </c>
      <c r="H112" s="9"/>
    </row>
    <row r="113" spans="1:8" ht="25.5">
      <c r="A113" s="4"/>
      <c r="B113" s="4"/>
      <c r="C113" s="12" t="s">
        <v>140</v>
      </c>
      <c r="D113" s="27" t="s">
        <v>141</v>
      </c>
      <c r="E113" s="13">
        <v>236240</v>
      </c>
      <c r="F113" s="13">
        <v>136002</v>
      </c>
      <c r="G113" s="24">
        <v>136002</v>
      </c>
      <c r="H113" s="9">
        <f t="shared" si="2"/>
        <v>1</v>
      </c>
    </row>
    <row r="114" spans="1:8" ht="63.75">
      <c r="A114" s="4"/>
      <c r="B114" s="22">
        <v>75616</v>
      </c>
      <c r="C114" s="10" t="s">
        <v>133</v>
      </c>
      <c r="D114" s="34"/>
      <c r="E114" s="2">
        <f>SUM(E115:E123)</f>
        <v>10816618</v>
      </c>
      <c r="F114" s="2">
        <f>SUM(F115:F123)</f>
        <v>10886618</v>
      </c>
      <c r="G114" s="11">
        <f>SUM(G115:G123)</f>
        <v>11257819.339999998</v>
      </c>
      <c r="H114" s="9">
        <f t="shared" si="2"/>
        <v>1.0340970299499805</v>
      </c>
    </row>
    <row r="115" spans="1:8" ht="12.75">
      <c r="A115" s="4"/>
      <c r="B115" s="4"/>
      <c r="C115" s="12" t="s">
        <v>24</v>
      </c>
      <c r="D115" s="27" t="s">
        <v>102</v>
      </c>
      <c r="E115" s="13">
        <v>6675446</v>
      </c>
      <c r="F115" s="13">
        <v>6675446</v>
      </c>
      <c r="G115" s="24">
        <v>7077034.13</v>
      </c>
      <c r="H115" s="9">
        <f t="shared" si="2"/>
        <v>1.0601589961180122</v>
      </c>
    </row>
    <row r="116" spans="1:8" ht="12.75">
      <c r="A116" s="4"/>
      <c r="B116" s="4"/>
      <c r="C116" s="12" t="s">
        <v>27</v>
      </c>
      <c r="D116" s="27" t="s">
        <v>105</v>
      </c>
      <c r="E116" s="13">
        <v>74500</v>
      </c>
      <c r="F116" s="13">
        <v>74500</v>
      </c>
      <c r="G116" s="24">
        <v>75541.26</v>
      </c>
      <c r="H116" s="9">
        <f t="shared" si="2"/>
        <v>1.013976644295302</v>
      </c>
    </row>
    <row r="117" spans="1:8" ht="12.75">
      <c r="A117" s="4"/>
      <c r="B117" s="4"/>
      <c r="C117" s="12" t="s">
        <v>28</v>
      </c>
      <c r="D117" s="27" t="s">
        <v>106</v>
      </c>
      <c r="E117" s="13">
        <v>340</v>
      </c>
      <c r="F117" s="13">
        <v>340</v>
      </c>
      <c r="G117" s="24">
        <v>307</v>
      </c>
      <c r="H117" s="9">
        <f t="shared" si="2"/>
        <v>0.9029411764705882</v>
      </c>
    </row>
    <row r="118" spans="1:8" ht="12.75">
      <c r="A118" s="4"/>
      <c r="B118" s="4"/>
      <c r="C118" s="12" t="s">
        <v>25</v>
      </c>
      <c r="D118" s="27" t="s">
        <v>103</v>
      </c>
      <c r="E118" s="13">
        <v>1109332</v>
      </c>
      <c r="F118" s="13">
        <v>1109332</v>
      </c>
      <c r="G118" s="24">
        <v>959901.69</v>
      </c>
      <c r="H118" s="9">
        <f t="shared" si="2"/>
        <v>0.8652970346118204</v>
      </c>
    </row>
    <row r="119" spans="1:8" ht="12.75">
      <c r="A119" s="4"/>
      <c r="B119" s="4"/>
      <c r="C119" s="12" t="s">
        <v>29</v>
      </c>
      <c r="D119" s="27" t="s">
        <v>107</v>
      </c>
      <c r="E119" s="13">
        <v>200000</v>
      </c>
      <c r="F119" s="13">
        <v>270000</v>
      </c>
      <c r="G119" s="24">
        <v>417629.03</v>
      </c>
      <c r="H119" s="9">
        <f t="shared" si="2"/>
        <v>1.5467741851851853</v>
      </c>
    </row>
    <row r="120" spans="1:8" ht="12.75">
      <c r="A120" s="4"/>
      <c r="B120" s="4"/>
      <c r="C120" s="12" t="s">
        <v>173</v>
      </c>
      <c r="D120" s="27" t="s">
        <v>108</v>
      </c>
      <c r="E120" s="13">
        <v>92000</v>
      </c>
      <c r="F120" s="13">
        <v>92000</v>
      </c>
      <c r="G120" s="24">
        <v>88949.77</v>
      </c>
      <c r="H120" s="9">
        <f t="shared" si="2"/>
        <v>0.9668453260869566</v>
      </c>
    </row>
    <row r="121" spans="1:8" ht="12.75">
      <c r="A121" s="4"/>
      <c r="B121" s="4"/>
      <c r="C121" s="12" t="s">
        <v>69</v>
      </c>
      <c r="D121" s="27" t="s">
        <v>109</v>
      </c>
      <c r="E121" s="13">
        <v>460000</v>
      </c>
      <c r="F121" s="13">
        <v>460000</v>
      </c>
      <c r="G121" s="24">
        <v>404658</v>
      </c>
      <c r="H121" s="9">
        <f t="shared" si="2"/>
        <v>0.879691304347826</v>
      </c>
    </row>
    <row r="122" spans="1:8" ht="12.75">
      <c r="A122" s="4"/>
      <c r="B122" s="4"/>
      <c r="C122" s="12" t="s">
        <v>26</v>
      </c>
      <c r="D122" s="27" t="s">
        <v>104</v>
      </c>
      <c r="E122" s="13">
        <v>2200000</v>
      </c>
      <c r="F122" s="13">
        <v>2200000</v>
      </c>
      <c r="G122" s="24">
        <v>2227474.59</v>
      </c>
      <c r="H122" s="9">
        <f t="shared" si="2"/>
        <v>1.01248845</v>
      </c>
    </row>
    <row r="123" spans="1:8" ht="25.5">
      <c r="A123" s="4"/>
      <c r="B123" s="4"/>
      <c r="C123" s="12" t="s">
        <v>65</v>
      </c>
      <c r="D123" s="27" t="s">
        <v>92</v>
      </c>
      <c r="E123" s="13">
        <v>5000</v>
      </c>
      <c r="F123" s="13">
        <v>5000</v>
      </c>
      <c r="G123" s="24">
        <v>6323.87</v>
      </c>
      <c r="H123" s="9">
        <f t="shared" si="2"/>
        <v>1.264774</v>
      </c>
    </row>
    <row r="124" spans="1:8" ht="38.25">
      <c r="A124" s="4"/>
      <c r="B124" s="22">
        <v>75618</v>
      </c>
      <c r="C124" s="10" t="s">
        <v>81</v>
      </c>
      <c r="D124" s="34"/>
      <c r="E124" s="2">
        <f>SUM(E125:E131)</f>
        <v>3623070</v>
      </c>
      <c r="F124" s="2">
        <f>SUM(F125:F131)</f>
        <v>3625078</v>
      </c>
      <c r="G124" s="11">
        <f>SUM(G125:G131)</f>
        <v>3867626.4699999997</v>
      </c>
      <c r="H124" s="9">
        <f t="shared" si="2"/>
        <v>1.06690848307264</v>
      </c>
    </row>
    <row r="125" spans="1:8" ht="12.75">
      <c r="A125" s="4"/>
      <c r="B125" s="4"/>
      <c r="C125" s="12" t="s">
        <v>30</v>
      </c>
      <c r="D125" s="27" t="s">
        <v>110</v>
      </c>
      <c r="E125" s="13">
        <v>1125300</v>
      </c>
      <c r="F125" s="13">
        <v>1125300</v>
      </c>
      <c r="G125" s="24">
        <v>958844.45</v>
      </c>
      <c r="H125" s="9">
        <f t="shared" si="2"/>
        <v>0.8520789567226517</v>
      </c>
    </row>
    <row r="126" spans="1:8" ht="12.75">
      <c r="A126" s="4"/>
      <c r="B126" s="4"/>
      <c r="C126" s="12" t="s">
        <v>18</v>
      </c>
      <c r="D126" s="27" t="s">
        <v>97</v>
      </c>
      <c r="E126" s="13">
        <v>1221500</v>
      </c>
      <c r="F126" s="13">
        <v>1221500</v>
      </c>
      <c r="G126" s="24">
        <v>1147086.5</v>
      </c>
      <c r="H126" s="9">
        <f t="shared" si="2"/>
        <v>0.939080229226361</v>
      </c>
    </row>
    <row r="127" spans="1:8" ht="25.5">
      <c r="A127" s="4"/>
      <c r="B127" s="4"/>
      <c r="C127" s="12" t="s">
        <v>57</v>
      </c>
      <c r="D127" s="27" t="s">
        <v>99</v>
      </c>
      <c r="E127" s="13">
        <v>750000</v>
      </c>
      <c r="F127" s="13">
        <v>750000</v>
      </c>
      <c r="G127" s="24">
        <v>1161082.47</v>
      </c>
      <c r="H127" s="9">
        <f t="shared" si="2"/>
        <v>1.54810996</v>
      </c>
    </row>
    <row r="128" spans="1:8" ht="38.25">
      <c r="A128" s="4"/>
      <c r="B128" s="4"/>
      <c r="C128" s="12" t="s">
        <v>137</v>
      </c>
      <c r="D128" s="27" t="s">
        <v>86</v>
      </c>
      <c r="E128" s="13">
        <v>501270</v>
      </c>
      <c r="F128" s="13">
        <v>501270</v>
      </c>
      <c r="G128" s="24">
        <v>556593.43</v>
      </c>
      <c r="H128" s="9">
        <f t="shared" si="2"/>
        <v>1.1103665290162987</v>
      </c>
    </row>
    <row r="129" spans="1:8" ht="12.75">
      <c r="A129" s="4"/>
      <c r="B129" s="4"/>
      <c r="C129" s="12" t="s">
        <v>142</v>
      </c>
      <c r="D129" s="27" t="s">
        <v>143</v>
      </c>
      <c r="E129" s="13">
        <v>25000</v>
      </c>
      <c r="F129" s="13">
        <v>25000</v>
      </c>
      <c r="G129" s="24">
        <v>40159.08</v>
      </c>
      <c r="H129" s="9">
        <f t="shared" si="2"/>
        <v>1.6063632</v>
      </c>
    </row>
    <row r="130" spans="1:8" ht="12.75">
      <c r="A130" s="4"/>
      <c r="B130" s="4"/>
      <c r="C130" s="12" t="s">
        <v>11</v>
      </c>
      <c r="D130" s="27" t="s">
        <v>89</v>
      </c>
      <c r="E130" s="13"/>
      <c r="F130" s="13">
        <v>2008</v>
      </c>
      <c r="G130" s="24">
        <v>2450.78</v>
      </c>
      <c r="H130" s="9">
        <f t="shared" si="2"/>
        <v>1.2205079681274902</v>
      </c>
    </row>
    <row r="131" spans="1:8" ht="12.75">
      <c r="A131" s="4"/>
      <c r="B131" s="4"/>
      <c r="C131" s="12" t="s">
        <v>3</v>
      </c>
      <c r="D131" s="27" t="s">
        <v>98</v>
      </c>
      <c r="E131" s="13"/>
      <c r="F131" s="13"/>
      <c r="G131" s="24">
        <v>1409.76</v>
      </c>
      <c r="H131" s="9"/>
    </row>
    <row r="132" spans="1:8" ht="12.75">
      <c r="A132" s="4"/>
      <c r="B132" s="22">
        <v>75619</v>
      </c>
      <c r="C132" s="10" t="s">
        <v>31</v>
      </c>
      <c r="D132" s="34"/>
      <c r="E132" s="2">
        <f>SUM(E133:E134)</f>
        <v>50000</v>
      </c>
      <c r="F132" s="2">
        <f>SUM(F133:F134)</f>
        <v>61000</v>
      </c>
      <c r="G132" s="11">
        <f>SUM(G133:G134)</f>
        <v>89095.5</v>
      </c>
      <c r="H132" s="9">
        <f t="shared" si="2"/>
        <v>1.4605819672131148</v>
      </c>
    </row>
    <row r="133" spans="1:8" ht="25.5">
      <c r="A133" s="4"/>
      <c r="B133" s="4"/>
      <c r="C133" s="12" t="s">
        <v>78</v>
      </c>
      <c r="D133" s="27" t="s">
        <v>92</v>
      </c>
      <c r="E133" s="13">
        <v>50000</v>
      </c>
      <c r="F133" s="13">
        <v>50000</v>
      </c>
      <c r="G133" s="24">
        <v>66492.75</v>
      </c>
      <c r="H133" s="9">
        <f t="shared" si="2"/>
        <v>1.329855</v>
      </c>
    </row>
    <row r="134" spans="1:8" ht="12.75">
      <c r="A134" s="4"/>
      <c r="B134" s="4"/>
      <c r="C134" s="12" t="s">
        <v>11</v>
      </c>
      <c r="D134" s="27" t="s">
        <v>89</v>
      </c>
      <c r="E134" s="13"/>
      <c r="F134" s="13">
        <v>11000</v>
      </c>
      <c r="G134" s="24">
        <v>22602.75</v>
      </c>
      <c r="H134" s="9">
        <f t="shared" si="2"/>
        <v>2.0547954545454545</v>
      </c>
    </row>
    <row r="135" spans="1:8" ht="25.5">
      <c r="A135" s="4"/>
      <c r="B135" s="22">
        <v>75621</v>
      </c>
      <c r="C135" s="10" t="s">
        <v>32</v>
      </c>
      <c r="D135" s="34"/>
      <c r="E135" s="2">
        <f>SUM(E136:E137)</f>
        <v>37524308</v>
      </c>
      <c r="F135" s="2">
        <f>SUM(F136:F137)</f>
        <v>37132126</v>
      </c>
      <c r="G135" s="11">
        <f>SUM(G136:G137)</f>
        <v>38044944.53</v>
      </c>
      <c r="H135" s="9">
        <f t="shared" si="2"/>
        <v>1.024582985902827</v>
      </c>
    </row>
    <row r="136" spans="1:8" ht="12.75">
      <c r="A136" s="4"/>
      <c r="B136" s="4"/>
      <c r="C136" s="12" t="s">
        <v>33</v>
      </c>
      <c r="D136" s="27" t="s">
        <v>111</v>
      </c>
      <c r="E136" s="13">
        <v>35834308</v>
      </c>
      <c r="F136" s="13">
        <v>35627126</v>
      </c>
      <c r="G136" s="24">
        <v>36445301</v>
      </c>
      <c r="H136" s="9">
        <f t="shared" si="2"/>
        <v>1.0229649453060008</v>
      </c>
    </row>
    <row r="137" spans="1:8" ht="12.75">
      <c r="A137" s="4"/>
      <c r="B137" s="4"/>
      <c r="C137" s="12" t="s">
        <v>34</v>
      </c>
      <c r="D137" s="27" t="s">
        <v>112</v>
      </c>
      <c r="E137" s="13">
        <v>1690000</v>
      </c>
      <c r="F137" s="13">
        <v>1505000</v>
      </c>
      <c r="G137" s="24">
        <v>1599643.53</v>
      </c>
      <c r="H137" s="9">
        <f t="shared" si="2"/>
        <v>1.0628860664451827</v>
      </c>
    </row>
    <row r="138" spans="1:8" ht="25.5">
      <c r="A138" s="4"/>
      <c r="B138" s="22">
        <v>75622</v>
      </c>
      <c r="C138" s="10" t="s">
        <v>35</v>
      </c>
      <c r="D138" s="34"/>
      <c r="E138" s="2">
        <f>SUM(E139:E140)</f>
        <v>10194980</v>
      </c>
      <c r="F138" s="2">
        <f>SUM(F139:F140)</f>
        <v>10194980</v>
      </c>
      <c r="G138" s="11">
        <f>SUM(G139:G140)</f>
        <v>10396294.63</v>
      </c>
      <c r="H138" s="9">
        <f t="shared" si="2"/>
        <v>1.0197464467806705</v>
      </c>
    </row>
    <row r="139" spans="1:8" ht="12.75">
      <c r="A139" s="4"/>
      <c r="B139" s="4"/>
      <c r="C139" s="12" t="s">
        <v>33</v>
      </c>
      <c r="D139" s="27" t="s">
        <v>111</v>
      </c>
      <c r="E139" s="13">
        <v>9894980</v>
      </c>
      <c r="F139" s="13">
        <v>9894980</v>
      </c>
      <c r="G139" s="24">
        <v>10063694</v>
      </c>
      <c r="H139" s="9">
        <f t="shared" si="2"/>
        <v>1.0170504639726408</v>
      </c>
    </row>
    <row r="140" spans="1:8" ht="12.75">
      <c r="A140" s="4"/>
      <c r="B140" s="4"/>
      <c r="C140" s="12" t="s">
        <v>34</v>
      </c>
      <c r="D140" s="27" t="s">
        <v>112</v>
      </c>
      <c r="E140" s="13">
        <v>300000</v>
      </c>
      <c r="F140" s="13">
        <v>300000</v>
      </c>
      <c r="G140" s="24">
        <v>332600.63</v>
      </c>
      <c r="H140" s="9">
        <f t="shared" si="2"/>
        <v>1.1086687666666666</v>
      </c>
    </row>
    <row r="141" spans="1:8" ht="12.75">
      <c r="A141" s="21">
        <v>758</v>
      </c>
      <c r="B141" s="21"/>
      <c r="C141" s="7" t="s">
        <v>36</v>
      </c>
      <c r="D141" s="33"/>
      <c r="E141" s="1">
        <f>SUM(E142+E145+E147+E149+E152+E154+E156)</f>
        <v>99413126</v>
      </c>
      <c r="F141" s="1">
        <f>SUM(F142+F145+F147+F149+F152+F154+F156)</f>
        <v>101612770</v>
      </c>
      <c r="G141" s="8">
        <f>SUM(G142+G145+G147+G149+G152+G154+G156)</f>
        <v>101573361.36999999</v>
      </c>
      <c r="H141" s="9">
        <f t="shared" si="2"/>
        <v>0.999612168529605</v>
      </c>
    </row>
    <row r="142" spans="1:8" ht="25.5">
      <c r="A142" s="4"/>
      <c r="B142" s="22">
        <v>75801</v>
      </c>
      <c r="C142" s="10" t="s">
        <v>59</v>
      </c>
      <c r="D142" s="34"/>
      <c r="E142" s="2">
        <f>SUM(E143:E144)</f>
        <v>85127097</v>
      </c>
      <c r="F142" s="2">
        <f>SUM(F143:F144)</f>
        <v>86739282</v>
      </c>
      <c r="G142" s="11">
        <f>SUM(G143:G144)</f>
        <v>86739282</v>
      </c>
      <c r="H142" s="9">
        <f t="shared" si="2"/>
        <v>1</v>
      </c>
    </row>
    <row r="143" spans="1:8" ht="25.5">
      <c r="A143" s="4"/>
      <c r="B143" s="4"/>
      <c r="C143" s="37" t="s">
        <v>70</v>
      </c>
      <c r="D143" s="49" t="s">
        <v>113</v>
      </c>
      <c r="E143" s="50">
        <v>52678512</v>
      </c>
      <c r="F143" s="50">
        <v>55152397</v>
      </c>
      <c r="G143" s="51">
        <v>55152397</v>
      </c>
      <c r="H143" s="52">
        <f t="shared" si="2"/>
        <v>1</v>
      </c>
    </row>
    <row r="144" spans="1:8" ht="25.5">
      <c r="A144" s="4"/>
      <c r="B144" s="4"/>
      <c r="C144" s="37" t="s">
        <v>71</v>
      </c>
      <c r="D144" s="49" t="s">
        <v>113</v>
      </c>
      <c r="E144" s="50">
        <v>32448585</v>
      </c>
      <c r="F144" s="50">
        <v>31586885</v>
      </c>
      <c r="G144" s="51">
        <v>31586885</v>
      </c>
      <c r="H144" s="52">
        <f t="shared" si="2"/>
        <v>1</v>
      </c>
    </row>
    <row r="145" spans="1:8" ht="25.5">
      <c r="A145" s="4"/>
      <c r="B145" s="22">
        <v>75803</v>
      </c>
      <c r="C145" s="10" t="s">
        <v>79</v>
      </c>
      <c r="D145" s="34"/>
      <c r="E145" s="2">
        <f>SUM(E146)</f>
        <v>1197320</v>
      </c>
      <c r="F145" s="2">
        <f>SUM(F146)</f>
        <v>1197320</v>
      </c>
      <c r="G145" s="11">
        <f>SUM(G146)</f>
        <v>1197320</v>
      </c>
      <c r="H145" s="9">
        <f t="shared" si="2"/>
        <v>1</v>
      </c>
    </row>
    <row r="146" spans="1:8" ht="12.75">
      <c r="A146" s="4"/>
      <c r="B146" s="4"/>
      <c r="C146" s="12" t="s">
        <v>72</v>
      </c>
      <c r="D146" s="27" t="s">
        <v>113</v>
      </c>
      <c r="E146" s="13">
        <v>1197320</v>
      </c>
      <c r="F146" s="13">
        <v>1197320</v>
      </c>
      <c r="G146" s="24">
        <v>1197320</v>
      </c>
      <c r="H146" s="9">
        <f t="shared" si="2"/>
        <v>1</v>
      </c>
    </row>
    <row r="147" spans="1:8" ht="25.5">
      <c r="A147" s="4"/>
      <c r="B147" s="22">
        <v>75807</v>
      </c>
      <c r="C147" s="10" t="s">
        <v>122</v>
      </c>
      <c r="D147" s="34"/>
      <c r="E147" s="2">
        <f>SUM(E148)</f>
        <v>6890935</v>
      </c>
      <c r="F147" s="2">
        <f>SUM(F148)</f>
        <v>6890935</v>
      </c>
      <c r="G147" s="11">
        <f>SUM(G148)</f>
        <v>6890935</v>
      </c>
      <c r="H147" s="9">
        <f aca="true" t="shared" si="3" ref="H147:H216">G147/F147</f>
        <v>1</v>
      </c>
    </row>
    <row r="148" spans="1:8" ht="12.75">
      <c r="A148" s="4"/>
      <c r="B148" s="4"/>
      <c r="C148" s="12" t="s">
        <v>72</v>
      </c>
      <c r="D148" s="27" t="s">
        <v>113</v>
      </c>
      <c r="E148" s="13">
        <v>6890935</v>
      </c>
      <c r="F148" s="13">
        <v>6890935</v>
      </c>
      <c r="G148" s="24">
        <v>6890935</v>
      </c>
      <c r="H148" s="9">
        <f t="shared" si="3"/>
        <v>1</v>
      </c>
    </row>
    <row r="149" spans="1:8" ht="12.75">
      <c r="A149" s="4"/>
      <c r="B149" s="22">
        <v>75814</v>
      </c>
      <c r="C149" s="10"/>
      <c r="D149" s="34"/>
      <c r="E149" s="2"/>
      <c r="F149" s="2">
        <f>SUM(F150:F151)</f>
        <v>587459</v>
      </c>
      <c r="G149" s="11">
        <f>SUM(G150:G151)</f>
        <v>587459.05</v>
      </c>
      <c r="H149" s="9">
        <f t="shared" si="3"/>
        <v>1.0000000851123227</v>
      </c>
    </row>
    <row r="150" spans="1:8" ht="51">
      <c r="A150" s="4"/>
      <c r="B150" s="4"/>
      <c r="C150" s="12" t="s">
        <v>233</v>
      </c>
      <c r="D150" s="27">
        <v>2990</v>
      </c>
      <c r="E150" s="13"/>
      <c r="F150" s="13">
        <v>89670</v>
      </c>
      <c r="G150" s="24">
        <v>89670</v>
      </c>
      <c r="H150" s="9">
        <f t="shared" si="3"/>
        <v>1</v>
      </c>
    </row>
    <row r="151" spans="1:8" ht="51">
      <c r="A151" s="4"/>
      <c r="B151" s="4"/>
      <c r="C151" s="12" t="s">
        <v>233</v>
      </c>
      <c r="D151" s="27">
        <v>6680</v>
      </c>
      <c r="E151" s="13"/>
      <c r="F151" s="13">
        <v>497789</v>
      </c>
      <c r="G151" s="24">
        <v>497789.05</v>
      </c>
      <c r="H151" s="9">
        <f t="shared" si="3"/>
        <v>1.000000100444164</v>
      </c>
    </row>
    <row r="152" spans="1:8" ht="12.75">
      <c r="A152" s="4"/>
      <c r="B152" s="22">
        <v>75815</v>
      </c>
      <c r="C152" s="10" t="s">
        <v>234</v>
      </c>
      <c r="D152" s="34"/>
      <c r="E152" s="2"/>
      <c r="F152" s="2"/>
      <c r="G152" s="11">
        <f>SUM(G153)</f>
        <v>-39408.68</v>
      </c>
      <c r="H152" s="9"/>
    </row>
    <row r="153" spans="1:8" ht="12.75">
      <c r="A153" s="4"/>
      <c r="B153" s="4"/>
      <c r="C153" s="12" t="s">
        <v>234</v>
      </c>
      <c r="D153" s="27">
        <v>2980</v>
      </c>
      <c r="E153" s="13"/>
      <c r="F153" s="13"/>
      <c r="G153" s="24">
        <v>-39408.68</v>
      </c>
      <c r="H153" s="9"/>
    </row>
    <row r="154" spans="1:8" ht="25.5">
      <c r="A154" s="4"/>
      <c r="B154" s="22">
        <v>75831</v>
      </c>
      <c r="C154" s="10" t="s">
        <v>125</v>
      </c>
      <c r="D154" s="34"/>
      <c r="E154" s="2">
        <f>SUM(E155)</f>
        <v>1801873</v>
      </c>
      <c r="F154" s="2">
        <f>SUM(F155)</f>
        <v>1801873</v>
      </c>
      <c r="G154" s="11">
        <f>SUM(G155)</f>
        <v>1801873</v>
      </c>
      <c r="H154" s="9">
        <f t="shared" si="3"/>
        <v>1</v>
      </c>
    </row>
    <row r="155" spans="1:8" ht="12.75">
      <c r="A155" s="4"/>
      <c r="B155" s="4"/>
      <c r="C155" s="12" t="s">
        <v>72</v>
      </c>
      <c r="D155" s="27" t="s">
        <v>113</v>
      </c>
      <c r="E155" s="13">
        <v>1801873</v>
      </c>
      <c r="F155" s="13">
        <v>1801873</v>
      </c>
      <c r="G155" s="24">
        <v>1801873</v>
      </c>
      <c r="H155" s="9">
        <f t="shared" si="3"/>
        <v>1</v>
      </c>
    </row>
    <row r="156" spans="1:8" ht="25.5">
      <c r="A156" s="4"/>
      <c r="B156" s="22">
        <v>75832</v>
      </c>
      <c r="C156" s="10" t="s">
        <v>123</v>
      </c>
      <c r="D156" s="34"/>
      <c r="E156" s="2">
        <f>SUM(E157)</f>
        <v>4395901</v>
      </c>
      <c r="F156" s="2">
        <f>SUM(F157)</f>
        <v>4395901</v>
      </c>
      <c r="G156" s="11">
        <f>SUM(G157)</f>
        <v>4395901</v>
      </c>
      <c r="H156" s="9">
        <f t="shared" si="3"/>
        <v>1</v>
      </c>
    </row>
    <row r="157" spans="1:8" ht="12.75">
      <c r="A157" s="4"/>
      <c r="B157" s="4"/>
      <c r="C157" s="12" t="s">
        <v>72</v>
      </c>
      <c r="D157" s="27" t="s">
        <v>113</v>
      </c>
      <c r="E157" s="13">
        <v>4395901</v>
      </c>
      <c r="F157" s="13">
        <v>4395901</v>
      </c>
      <c r="G157" s="24">
        <v>4395901</v>
      </c>
      <c r="H157" s="9">
        <f t="shared" si="3"/>
        <v>1</v>
      </c>
    </row>
    <row r="158" spans="1:8" ht="12.75">
      <c r="A158" s="21">
        <v>801</v>
      </c>
      <c r="B158" s="21"/>
      <c r="C158" s="7" t="s">
        <v>37</v>
      </c>
      <c r="D158" s="33"/>
      <c r="E158" s="1">
        <f>SUM(E159+E166+E170+E175+E181+E187+E192+E198+E202)</f>
        <v>5520489</v>
      </c>
      <c r="F158" s="1">
        <f>SUM(F159+F166+F170+F175+F181+F187+F192+F198+F202+F205)</f>
        <v>6540144</v>
      </c>
      <c r="G158" s="8">
        <f>SUM(G159+G166+G170+G175+G181+G187+G192+G198+G202+G205)</f>
        <v>6525026.680000002</v>
      </c>
      <c r="H158" s="9">
        <f t="shared" si="3"/>
        <v>0.997688534075091</v>
      </c>
    </row>
    <row r="159" spans="1:8" ht="12.75">
      <c r="A159" s="4"/>
      <c r="B159" s="22">
        <v>80101</v>
      </c>
      <c r="C159" s="10" t="s">
        <v>38</v>
      </c>
      <c r="D159" s="34"/>
      <c r="E159" s="2">
        <f>SUM(E160:E165)</f>
        <v>1607381</v>
      </c>
      <c r="F159" s="2">
        <f>SUM(F160:F165)</f>
        <v>2398280</v>
      </c>
      <c r="G159" s="11">
        <f>SUM(G160:G165)</f>
        <v>2497409.4699999997</v>
      </c>
      <c r="H159" s="9">
        <f t="shared" si="3"/>
        <v>1.0413335682238938</v>
      </c>
    </row>
    <row r="160" spans="1:8" ht="76.5">
      <c r="A160" s="4"/>
      <c r="B160" s="4"/>
      <c r="C160" s="12" t="s">
        <v>80</v>
      </c>
      <c r="D160" s="27" t="s">
        <v>90</v>
      </c>
      <c r="E160" s="13">
        <v>65799</v>
      </c>
      <c r="F160" s="13">
        <v>71149</v>
      </c>
      <c r="G160" s="24">
        <v>119392.37</v>
      </c>
      <c r="H160" s="9">
        <f t="shared" si="3"/>
        <v>1.6780611111891945</v>
      </c>
    </row>
    <row r="161" spans="1:8" ht="12.75">
      <c r="A161" s="4"/>
      <c r="B161" s="4"/>
      <c r="C161" s="12" t="s">
        <v>11</v>
      </c>
      <c r="D161" s="27" t="s">
        <v>89</v>
      </c>
      <c r="E161" s="13">
        <v>200</v>
      </c>
      <c r="F161" s="13">
        <v>200</v>
      </c>
      <c r="G161" s="24">
        <v>474</v>
      </c>
      <c r="H161" s="9">
        <f t="shared" si="3"/>
        <v>2.37</v>
      </c>
    </row>
    <row r="162" spans="1:8" ht="12.75">
      <c r="A162" s="4"/>
      <c r="B162" s="4"/>
      <c r="C162" s="12" t="s">
        <v>152</v>
      </c>
      <c r="D162" s="27" t="s">
        <v>87</v>
      </c>
      <c r="E162" s="13">
        <v>262</v>
      </c>
      <c r="F162" s="13">
        <v>262</v>
      </c>
      <c r="G162" s="24">
        <v>5768.65</v>
      </c>
      <c r="H162" s="29">
        <f t="shared" si="3"/>
        <v>22.017748091603053</v>
      </c>
    </row>
    <row r="163" spans="1:8" ht="63.75">
      <c r="A163" s="4"/>
      <c r="B163" s="4"/>
      <c r="C163" s="12" t="s">
        <v>144</v>
      </c>
      <c r="D163" s="27" t="s">
        <v>118</v>
      </c>
      <c r="E163" s="13">
        <v>1500000</v>
      </c>
      <c r="F163" s="13">
        <v>1934908</v>
      </c>
      <c r="G163" s="24">
        <v>1991120.16</v>
      </c>
      <c r="H163" s="9">
        <f t="shared" si="3"/>
        <v>1.029051593150682</v>
      </c>
    </row>
    <row r="164" spans="1:8" ht="38.25">
      <c r="A164" s="4"/>
      <c r="B164" s="4"/>
      <c r="C164" s="12" t="s">
        <v>235</v>
      </c>
      <c r="D164" s="27">
        <v>6330</v>
      </c>
      <c r="E164" s="13"/>
      <c r="F164" s="13">
        <v>350641</v>
      </c>
      <c r="G164" s="24">
        <v>350641</v>
      </c>
      <c r="H164" s="9">
        <f t="shared" si="3"/>
        <v>1</v>
      </c>
    </row>
    <row r="165" spans="1:8" ht="12.75">
      <c r="A165" s="4"/>
      <c r="B165" s="4"/>
      <c r="C165" s="12" t="s">
        <v>3</v>
      </c>
      <c r="D165" s="27" t="s">
        <v>98</v>
      </c>
      <c r="E165" s="13">
        <v>41120</v>
      </c>
      <c r="F165" s="13">
        <v>41120</v>
      </c>
      <c r="G165" s="24">
        <v>30013.29</v>
      </c>
      <c r="H165" s="9">
        <f t="shared" si="3"/>
        <v>0.7298951848249028</v>
      </c>
    </row>
    <row r="166" spans="1:8" ht="12.75">
      <c r="A166" s="4"/>
      <c r="B166" s="22">
        <v>80102</v>
      </c>
      <c r="C166" s="10" t="s">
        <v>134</v>
      </c>
      <c r="D166" s="34"/>
      <c r="E166" s="2">
        <f>SUM(E167:E169)</f>
        <v>7300</v>
      </c>
      <c r="F166" s="2">
        <f>SUM(F167:F169)</f>
        <v>13300</v>
      </c>
      <c r="G166" s="11">
        <f>SUM(G167:G169)</f>
        <v>18330.739999999998</v>
      </c>
      <c r="H166" s="9">
        <f t="shared" si="3"/>
        <v>1.3782511278195486</v>
      </c>
    </row>
    <row r="167" spans="1:8" ht="12.75">
      <c r="A167" s="4"/>
      <c r="B167" s="4"/>
      <c r="C167" s="12" t="s">
        <v>3</v>
      </c>
      <c r="D167" s="27" t="s">
        <v>98</v>
      </c>
      <c r="E167" s="13">
        <v>7300</v>
      </c>
      <c r="F167" s="13">
        <v>7300</v>
      </c>
      <c r="G167" s="24">
        <v>11756.74</v>
      </c>
      <c r="H167" s="9">
        <f t="shared" si="3"/>
        <v>1.6105123287671232</v>
      </c>
    </row>
    <row r="168" spans="1:8" ht="12.75">
      <c r="A168" s="4"/>
      <c r="B168" s="4"/>
      <c r="C168" s="12" t="s">
        <v>152</v>
      </c>
      <c r="D168" s="27" t="s">
        <v>87</v>
      </c>
      <c r="E168" s="13"/>
      <c r="F168" s="13"/>
      <c r="G168" s="24">
        <v>574</v>
      </c>
      <c r="H168" s="9"/>
    </row>
    <row r="169" spans="1:8" ht="38.25">
      <c r="A169" s="4"/>
      <c r="B169" s="4"/>
      <c r="C169" s="12" t="s">
        <v>73</v>
      </c>
      <c r="D169" s="27" t="s">
        <v>115</v>
      </c>
      <c r="E169" s="13"/>
      <c r="F169" s="13">
        <v>6000</v>
      </c>
      <c r="G169" s="24">
        <v>6000</v>
      </c>
      <c r="H169" s="9">
        <f t="shared" si="3"/>
        <v>1</v>
      </c>
    </row>
    <row r="170" spans="1:8" ht="12.75">
      <c r="A170" s="4"/>
      <c r="B170" s="22">
        <v>80104</v>
      </c>
      <c r="C170" s="10" t="s">
        <v>135</v>
      </c>
      <c r="D170" s="34"/>
      <c r="E170" s="2">
        <f>SUM(E171:E174)</f>
        <v>2441068</v>
      </c>
      <c r="F170" s="2">
        <f>SUM(F171:F174)</f>
        <v>2491028</v>
      </c>
      <c r="G170" s="11">
        <f>SUM(G171:G174)</f>
        <v>2313971.1</v>
      </c>
      <c r="H170" s="9">
        <f t="shared" si="3"/>
        <v>0.928922155832853</v>
      </c>
    </row>
    <row r="171" spans="1:8" ht="12.75">
      <c r="A171" s="4"/>
      <c r="B171" s="4"/>
      <c r="C171" s="12" t="s">
        <v>43</v>
      </c>
      <c r="D171" s="27" t="s">
        <v>116</v>
      </c>
      <c r="E171" s="13">
        <v>2318273</v>
      </c>
      <c r="F171" s="13">
        <v>2338233</v>
      </c>
      <c r="G171" s="24">
        <v>2046433.33</v>
      </c>
      <c r="H171" s="9">
        <f t="shared" si="3"/>
        <v>0.8752050501382882</v>
      </c>
    </row>
    <row r="172" spans="1:8" ht="12.75">
      <c r="A172" s="4"/>
      <c r="B172" s="4"/>
      <c r="C172" s="12" t="s">
        <v>3</v>
      </c>
      <c r="D172" s="27" t="s">
        <v>98</v>
      </c>
      <c r="E172" s="13">
        <v>17795</v>
      </c>
      <c r="F172" s="13">
        <v>17795</v>
      </c>
      <c r="G172" s="24">
        <v>25755.51</v>
      </c>
      <c r="H172" s="9">
        <f t="shared" si="3"/>
        <v>1.447345321719584</v>
      </c>
    </row>
    <row r="173" spans="1:8" ht="12.75">
      <c r="A173" s="4"/>
      <c r="B173" s="4"/>
      <c r="C173" s="12" t="s">
        <v>152</v>
      </c>
      <c r="D173" s="27" t="s">
        <v>87</v>
      </c>
      <c r="E173" s="13"/>
      <c r="F173" s="13"/>
      <c r="G173" s="24">
        <v>24699.85</v>
      </c>
      <c r="H173" s="9"/>
    </row>
    <row r="174" spans="1:8" ht="38.25">
      <c r="A174" s="4"/>
      <c r="B174" s="4"/>
      <c r="C174" s="12" t="s">
        <v>164</v>
      </c>
      <c r="D174" s="27" t="s">
        <v>165</v>
      </c>
      <c r="E174" s="13">
        <v>105000</v>
      </c>
      <c r="F174" s="13">
        <v>135000</v>
      </c>
      <c r="G174" s="24">
        <v>217082.41</v>
      </c>
      <c r="H174" s="9">
        <f t="shared" si="3"/>
        <v>1.608017851851852</v>
      </c>
    </row>
    <row r="175" spans="1:8" ht="12.75">
      <c r="A175" s="4"/>
      <c r="B175" s="22">
        <v>80110</v>
      </c>
      <c r="C175" s="10" t="s">
        <v>39</v>
      </c>
      <c r="D175" s="34"/>
      <c r="E175" s="2">
        <f>SUM(E176:E180)</f>
        <v>35544</v>
      </c>
      <c r="F175" s="2">
        <f>SUM(F176:F180)</f>
        <v>68867</v>
      </c>
      <c r="G175" s="11">
        <f>SUM(G176:G180)</f>
        <v>98763.44</v>
      </c>
      <c r="H175" s="9">
        <f t="shared" si="3"/>
        <v>1.4341185183033964</v>
      </c>
    </row>
    <row r="176" spans="1:8" ht="76.5">
      <c r="A176" s="4"/>
      <c r="B176" s="4"/>
      <c r="C176" s="12" t="s">
        <v>80</v>
      </c>
      <c r="D176" s="27" t="s">
        <v>90</v>
      </c>
      <c r="E176" s="13">
        <v>17544</v>
      </c>
      <c r="F176" s="13">
        <v>40940</v>
      </c>
      <c r="G176" s="24">
        <v>71573.59</v>
      </c>
      <c r="H176" s="9">
        <f t="shared" si="3"/>
        <v>1.7482557401074743</v>
      </c>
    </row>
    <row r="177" spans="1:8" ht="25.5">
      <c r="A177" s="4"/>
      <c r="B177" s="4"/>
      <c r="C177" s="12" t="s">
        <v>66</v>
      </c>
      <c r="D177" s="27" t="s">
        <v>95</v>
      </c>
      <c r="E177" s="13"/>
      <c r="F177" s="13">
        <v>2042</v>
      </c>
      <c r="G177" s="24">
        <v>2375.19</v>
      </c>
      <c r="H177" s="9">
        <f t="shared" si="3"/>
        <v>1.1631684622918708</v>
      </c>
    </row>
    <row r="178" spans="1:8" ht="12.75">
      <c r="A178" s="4"/>
      <c r="B178" s="4"/>
      <c r="C178" s="12" t="s">
        <v>11</v>
      </c>
      <c r="D178" s="27" t="s">
        <v>89</v>
      </c>
      <c r="E178" s="13"/>
      <c r="F178" s="13"/>
      <c r="G178" s="24">
        <v>707</v>
      </c>
      <c r="H178" s="9"/>
    </row>
    <row r="179" spans="1:8" ht="12.75">
      <c r="A179" s="4"/>
      <c r="B179" s="4"/>
      <c r="C179" s="12" t="s">
        <v>152</v>
      </c>
      <c r="D179" s="27" t="s">
        <v>87</v>
      </c>
      <c r="E179" s="13"/>
      <c r="F179" s="13">
        <v>7885</v>
      </c>
      <c r="G179" s="24">
        <v>9879.72</v>
      </c>
      <c r="H179" s="9">
        <f t="shared" si="3"/>
        <v>1.2529765377298667</v>
      </c>
    </row>
    <row r="180" spans="1:8" ht="12.75">
      <c r="A180" s="4"/>
      <c r="B180" s="4"/>
      <c r="C180" s="12" t="s">
        <v>3</v>
      </c>
      <c r="D180" s="27" t="s">
        <v>98</v>
      </c>
      <c r="E180" s="13">
        <v>18000</v>
      </c>
      <c r="F180" s="13">
        <v>18000</v>
      </c>
      <c r="G180" s="24">
        <v>14227.94</v>
      </c>
      <c r="H180" s="9">
        <f t="shared" si="3"/>
        <v>0.7904411111111111</v>
      </c>
    </row>
    <row r="181" spans="1:8" ht="12.75">
      <c r="A181" s="4"/>
      <c r="B181" s="22">
        <v>80120</v>
      </c>
      <c r="C181" s="10" t="s">
        <v>40</v>
      </c>
      <c r="D181" s="34"/>
      <c r="E181" s="2">
        <f>SUM(E182:E186)</f>
        <v>69728</v>
      </c>
      <c r="F181" s="2">
        <f>SUM(F182:F186)</f>
        <v>77944</v>
      </c>
      <c r="G181" s="11">
        <f>SUM(G182:G186)</f>
        <v>75066.31999999999</v>
      </c>
      <c r="H181" s="9">
        <f t="shared" si="3"/>
        <v>0.9630801601149542</v>
      </c>
    </row>
    <row r="182" spans="1:8" ht="76.5">
      <c r="A182" s="4"/>
      <c r="B182" s="4"/>
      <c r="C182" s="12" t="s">
        <v>80</v>
      </c>
      <c r="D182" s="27" t="s">
        <v>90</v>
      </c>
      <c r="E182" s="13">
        <v>42468</v>
      </c>
      <c r="F182" s="13">
        <v>50684</v>
      </c>
      <c r="G182" s="24">
        <v>53870</v>
      </c>
      <c r="H182" s="9">
        <f t="shared" si="3"/>
        <v>1.0628600741851473</v>
      </c>
    </row>
    <row r="183" spans="1:8" ht="12.75">
      <c r="A183" s="4"/>
      <c r="B183" s="4"/>
      <c r="C183" s="12" t="s">
        <v>11</v>
      </c>
      <c r="D183" s="27" t="s">
        <v>89</v>
      </c>
      <c r="E183" s="13">
        <v>730</v>
      </c>
      <c r="F183" s="13">
        <v>730</v>
      </c>
      <c r="G183" s="24">
        <v>1069</v>
      </c>
      <c r="H183" s="9">
        <f t="shared" si="3"/>
        <v>1.4643835616438357</v>
      </c>
    </row>
    <row r="184" spans="1:8" ht="25.5">
      <c r="A184" s="4"/>
      <c r="B184" s="4"/>
      <c r="C184" s="12" t="s">
        <v>129</v>
      </c>
      <c r="D184" s="27" t="s">
        <v>130</v>
      </c>
      <c r="E184" s="13"/>
      <c r="F184" s="13"/>
      <c r="G184" s="24">
        <v>150.2</v>
      </c>
      <c r="H184" s="9"/>
    </row>
    <row r="185" spans="1:8" ht="12.75">
      <c r="A185" s="4"/>
      <c r="B185" s="4"/>
      <c r="C185" s="12" t="s">
        <v>152</v>
      </c>
      <c r="D185" s="27" t="s">
        <v>87</v>
      </c>
      <c r="E185" s="13"/>
      <c r="F185" s="13"/>
      <c r="G185" s="24">
        <v>3369.7</v>
      </c>
      <c r="H185" s="9"/>
    </row>
    <row r="186" spans="1:8" ht="12.75">
      <c r="A186" s="4"/>
      <c r="B186" s="4"/>
      <c r="C186" s="12" t="s">
        <v>3</v>
      </c>
      <c r="D186" s="27" t="s">
        <v>98</v>
      </c>
      <c r="E186" s="13">
        <v>26530</v>
      </c>
      <c r="F186" s="13">
        <v>26530</v>
      </c>
      <c r="G186" s="24">
        <v>16607.42</v>
      </c>
      <c r="H186" s="9">
        <f t="shared" si="3"/>
        <v>0.6259864304560874</v>
      </c>
    </row>
    <row r="187" spans="1:8" ht="12.75">
      <c r="A187" s="4"/>
      <c r="B187" s="22">
        <v>80130</v>
      </c>
      <c r="C187" s="10" t="s">
        <v>82</v>
      </c>
      <c r="D187" s="34"/>
      <c r="E187" s="2">
        <f>SUM(E188:E191)</f>
        <v>114022</v>
      </c>
      <c r="F187" s="2">
        <f>SUM(F188:F191)</f>
        <v>114022</v>
      </c>
      <c r="G187" s="11">
        <f>SUM(G188:G191)</f>
        <v>139610.21000000002</v>
      </c>
      <c r="H187" s="9">
        <f t="shared" si="3"/>
        <v>1.2244146743610884</v>
      </c>
    </row>
    <row r="188" spans="1:8" ht="76.5">
      <c r="A188" s="4"/>
      <c r="B188" s="4"/>
      <c r="C188" s="12" t="s">
        <v>80</v>
      </c>
      <c r="D188" s="27" t="s">
        <v>90</v>
      </c>
      <c r="E188" s="13">
        <v>74760</v>
      </c>
      <c r="F188" s="13">
        <v>74760</v>
      </c>
      <c r="G188" s="24">
        <v>99916</v>
      </c>
      <c r="H188" s="9">
        <f t="shared" si="3"/>
        <v>1.336490101658641</v>
      </c>
    </row>
    <row r="189" spans="1:8" ht="12.75">
      <c r="A189" s="4"/>
      <c r="B189" s="4"/>
      <c r="C189" s="12" t="s">
        <v>11</v>
      </c>
      <c r="D189" s="27" t="s">
        <v>89</v>
      </c>
      <c r="E189" s="13">
        <v>1562</v>
      </c>
      <c r="F189" s="13">
        <v>1562</v>
      </c>
      <c r="G189" s="24">
        <v>1481</v>
      </c>
      <c r="H189" s="9">
        <f t="shared" si="3"/>
        <v>0.9481434058898848</v>
      </c>
    </row>
    <row r="190" spans="1:8" ht="12.75">
      <c r="A190" s="4"/>
      <c r="B190" s="4"/>
      <c r="C190" s="12" t="s">
        <v>152</v>
      </c>
      <c r="D190" s="27" t="s">
        <v>87</v>
      </c>
      <c r="E190" s="13"/>
      <c r="F190" s="13"/>
      <c r="G190" s="24">
        <v>201.52</v>
      </c>
      <c r="H190" s="9"/>
    </row>
    <row r="191" spans="1:8" ht="12.75">
      <c r="A191" s="4"/>
      <c r="B191" s="4"/>
      <c r="C191" s="12" t="s">
        <v>3</v>
      </c>
      <c r="D191" s="27" t="s">
        <v>98</v>
      </c>
      <c r="E191" s="13">
        <v>37700</v>
      </c>
      <c r="F191" s="13">
        <v>37700</v>
      </c>
      <c r="G191" s="24">
        <v>38011.69</v>
      </c>
      <c r="H191" s="9">
        <f t="shared" si="3"/>
        <v>1.0082676392572945</v>
      </c>
    </row>
    <row r="192" spans="1:8" ht="38.25">
      <c r="A192" s="4"/>
      <c r="B192" s="22">
        <v>80140</v>
      </c>
      <c r="C192" s="10" t="s">
        <v>60</v>
      </c>
      <c r="D192" s="34"/>
      <c r="E192" s="2">
        <f>SUM(E193:E197)</f>
        <v>401926</v>
      </c>
      <c r="F192" s="2">
        <f>SUM(F193:F197)</f>
        <v>454285</v>
      </c>
      <c r="G192" s="11">
        <f>SUM(G193:G197)</f>
        <v>459546.36</v>
      </c>
      <c r="H192" s="9">
        <f t="shared" si="3"/>
        <v>1.0115816282730004</v>
      </c>
    </row>
    <row r="193" spans="1:8" ht="76.5">
      <c r="A193" s="4"/>
      <c r="B193" s="4"/>
      <c r="C193" s="12" t="s">
        <v>80</v>
      </c>
      <c r="D193" s="27" t="s">
        <v>90</v>
      </c>
      <c r="E193" s="13">
        <v>14426</v>
      </c>
      <c r="F193" s="13">
        <v>47283</v>
      </c>
      <c r="G193" s="24">
        <v>48258.06</v>
      </c>
      <c r="H193" s="9">
        <f t="shared" si="3"/>
        <v>1.020621787957617</v>
      </c>
    </row>
    <row r="194" spans="1:8" ht="12.75">
      <c r="A194" s="4"/>
      <c r="B194" s="4"/>
      <c r="C194" s="12" t="s">
        <v>43</v>
      </c>
      <c r="D194" s="27" t="s">
        <v>116</v>
      </c>
      <c r="E194" s="13">
        <v>385500</v>
      </c>
      <c r="F194" s="13">
        <v>403657</v>
      </c>
      <c r="G194" s="24">
        <v>406917.24</v>
      </c>
      <c r="H194" s="9">
        <f t="shared" si="3"/>
        <v>1.0080767582378107</v>
      </c>
    </row>
    <row r="195" spans="1:8" ht="25.5">
      <c r="A195" s="4"/>
      <c r="B195" s="4"/>
      <c r="C195" s="12" t="s">
        <v>129</v>
      </c>
      <c r="D195" s="27" t="s">
        <v>130</v>
      </c>
      <c r="E195" s="13"/>
      <c r="F195" s="13">
        <v>357</v>
      </c>
      <c r="G195" s="24">
        <v>1138.75</v>
      </c>
      <c r="H195" s="9">
        <f t="shared" si="3"/>
        <v>3.189775910364146</v>
      </c>
    </row>
    <row r="196" spans="1:8" ht="12.75">
      <c r="A196" s="4"/>
      <c r="B196" s="4"/>
      <c r="C196" s="12" t="s">
        <v>152</v>
      </c>
      <c r="D196" s="27" t="s">
        <v>87</v>
      </c>
      <c r="E196" s="13"/>
      <c r="F196" s="13">
        <v>779</v>
      </c>
      <c r="G196" s="24">
        <v>779.04</v>
      </c>
      <c r="H196" s="9">
        <f t="shared" si="3"/>
        <v>1.0000513478818998</v>
      </c>
    </row>
    <row r="197" spans="1:8" ht="12.75">
      <c r="A197" s="4"/>
      <c r="B197" s="4"/>
      <c r="C197" s="12" t="s">
        <v>3</v>
      </c>
      <c r="D197" s="27" t="s">
        <v>98</v>
      </c>
      <c r="E197" s="13">
        <v>2000</v>
      </c>
      <c r="F197" s="13">
        <v>2209</v>
      </c>
      <c r="G197" s="24">
        <v>2453.27</v>
      </c>
      <c r="H197" s="9">
        <f t="shared" si="3"/>
        <v>1.1105794477138977</v>
      </c>
    </row>
    <row r="198" spans="1:8" ht="25.5">
      <c r="A198" s="4"/>
      <c r="B198" s="22" t="s">
        <v>181</v>
      </c>
      <c r="C198" s="10" t="s">
        <v>182</v>
      </c>
      <c r="D198" s="34"/>
      <c r="E198" s="2">
        <f>SUM(E200:E201)</f>
        <v>30500</v>
      </c>
      <c r="F198" s="2">
        <f>SUM(F200:F201)</f>
        <v>30500</v>
      </c>
      <c r="G198" s="11">
        <f>SUM(G199:G200:G201)</f>
        <v>23356.56</v>
      </c>
      <c r="H198" s="9">
        <f t="shared" si="3"/>
        <v>0.7657888524590164</v>
      </c>
    </row>
    <row r="199" spans="1:8" ht="12.75">
      <c r="A199" s="4"/>
      <c r="B199" s="53"/>
      <c r="C199" s="37"/>
      <c r="D199" s="49" t="s">
        <v>90</v>
      </c>
      <c r="E199" s="50"/>
      <c r="F199" s="50"/>
      <c r="G199" s="51">
        <v>8904</v>
      </c>
      <c r="H199" s="9"/>
    </row>
    <row r="200" spans="1:8" ht="12.75">
      <c r="A200" s="4"/>
      <c r="B200" s="4"/>
      <c r="C200" s="12" t="s">
        <v>43</v>
      </c>
      <c r="D200" s="27" t="s">
        <v>116</v>
      </c>
      <c r="E200" s="13">
        <v>30000</v>
      </c>
      <c r="F200" s="13">
        <v>30000</v>
      </c>
      <c r="G200" s="24">
        <v>11110</v>
      </c>
      <c r="H200" s="9">
        <f t="shared" si="3"/>
        <v>0.37033333333333335</v>
      </c>
    </row>
    <row r="201" spans="1:8" ht="12.75">
      <c r="A201" s="4"/>
      <c r="B201" s="4"/>
      <c r="C201" s="12" t="s">
        <v>3</v>
      </c>
      <c r="D201" s="27" t="s">
        <v>98</v>
      </c>
      <c r="E201" s="13">
        <v>500</v>
      </c>
      <c r="F201" s="13">
        <v>500</v>
      </c>
      <c r="G201" s="24">
        <v>3342.56</v>
      </c>
      <c r="H201" s="9">
        <f t="shared" si="3"/>
        <v>6.6851199999999995</v>
      </c>
    </row>
    <row r="202" spans="1:8" ht="12.75">
      <c r="A202" s="4"/>
      <c r="B202" s="22" t="s">
        <v>146</v>
      </c>
      <c r="C202" s="10" t="s">
        <v>147</v>
      </c>
      <c r="D202" s="34"/>
      <c r="E202" s="2">
        <f>SUM(E203:E204)</f>
        <v>813020</v>
      </c>
      <c r="F202" s="2">
        <f>SUM(F203:F204)</f>
        <v>888330</v>
      </c>
      <c r="G202" s="11">
        <f>SUM(G203:G204)</f>
        <v>895384.48</v>
      </c>
      <c r="H202" s="9">
        <f t="shared" si="3"/>
        <v>1.0079412830817376</v>
      </c>
    </row>
    <row r="203" spans="1:8" ht="12.75">
      <c r="A203" s="4"/>
      <c r="B203" s="4"/>
      <c r="C203" s="12" t="s">
        <v>43</v>
      </c>
      <c r="D203" s="27" t="s">
        <v>116</v>
      </c>
      <c r="E203" s="13">
        <v>810740</v>
      </c>
      <c r="F203" s="13">
        <v>886050</v>
      </c>
      <c r="G203" s="24">
        <v>892157.41</v>
      </c>
      <c r="H203" s="9">
        <f t="shared" si="3"/>
        <v>1.0068928502906156</v>
      </c>
    </row>
    <row r="204" spans="1:8" ht="12.75">
      <c r="A204" s="4"/>
      <c r="B204" s="4"/>
      <c r="C204" s="12" t="s">
        <v>152</v>
      </c>
      <c r="D204" s="27" t="s">
        <v>87</v>
      </c>
      <c r="E204" s="13">
        <v>2280</v>
      </c>
      <c r="F204" s="13">
        <v>2280</v>
      </c>
      <c r="G204" s="24">
        <v>3227.07</v>
      </c>
      <c r="H204" s="9">
        <f t="shared" si="3"/>
        <v>1.4153815789473685</v>
      </c>
    </row>
    <row r="205" spans="1:8" ht="12.75">
      <c r="A205" s="4"/>
      <c r="B205" s="22">
        <v>80195</v>
      </c>
      <c r="C205" s="10" t="s">
        <v>254</v>
      </c>
      <c r="D205" s="34"/>
      <c r="E205" s="2"/>
      <c r="F205" s="2">
        <f>SUM(F206:F207)</f>
        <v>3588</v>
      </c>
      <c r="G205" s="2">
        <f>SUM(G206:G207)</f>
        <v>3588</v>
      </c>
      <c r="H205" s="9">
        <f t="shared" si="3"/>
        <v>1</v>
      </c>
    </row>
    <row r="206" spans="1:8" ht="12.75">
      <c r="A206" s="4"/>
      <c r="B206" s="4"/>
      <c r="C206" s="12"/>
      <c r="D206" s="27" t="s">
        <v>115</v>
      </c>
      <c r="E206" s="13"/>
      <c r="F206" s="13">
        <v>1472</v>
      </c>
      <c r="G206" s="24">
        <v>1472</v>
      </c>
      <c r="H206" s="9">
        <f t="shared" si="3"/>
        <v>1</v>
      </c>
    </row>
    <row r="207" spans="1:8" ht="12.75">
      <c r="A207" s="4"/>
      <c r="B207" s="4"/>
      <c r="C207" s="12"/>
      <c r="D207" s="27" t="s">
        <v>114</v>
      </c>
      <c r="E207" s="13"/>
      <c r="F207" s="13">
        <v>2116</v>
      </c>
      <c r="G207" s="24">
        <v>2116</v>
      </c>
      <c r="H207" s="9">
        <f t="shared" si="3"/>
        <v>1</v>
      </c>
    </row>
    <row r="208" spans="1:8" ht="12.75">
      <c r="A208" s="21">
        <v>851</v>
      </c>
      <c r="B208" s="21"/>
      <c r="C208" s="7" t="s">
        <v>41</v>
      </c>
      <c r="D208" s="33"/>
      <c r="E208" s="1">
        <f>SUM(E209+E212+E216)</f>
        <v>21000</v>
      </c>
      <c r="F208" s="1">
        <f>SUM(F209+F212+F216)</f>
        <v>20693</v>
      </c>
      <c r="G208" s="8">
        <f>SUM(G209+G212+G216)</f>
        <v>19741.57</v>
      </c>
      <c r="H208" s="9">
        <f t="shared" si="3"/>
        <v>0.954021649833277</v>
      </c>
    </row>
    <row r="209" spans="1:8" ht="12.75">
      <c r="A209" s="26"/>
      <c r="B209" s="22">
        <v>85154</v>
      </c>
      <c r="C209" s="10" t="s">
        <v>222</v>
      </c>
      <c r="D209" s="34"/>
      <c r="E209" s="2"/>
      <c r="F209" s="2">
        <f>SUM(F211)</f>
        <v>2470</v>
      </c>
      <c r="G209" s="11">
        <f>SUM(G210:G211)</f>
        <v>2535.77</v>
      </c>
      <c r="H209" s="9">
        <f t="shared" si="3"/>
        <v>1.0266275303643724</v>
      </c>
    </row>
    <row r="210" spans="1:8" ht="12.75">
      <c r="A210" s="26"/>
      <c r="B210" s="53"/>
      <c r="C210" s="37" t="s">
        <v>3</v>
      </c>
      <c r="D210" s="49" t="s">
        <v>98</v>
      </c>
      <c r="E210" s="50"/>
      <c r="F210" s="50"/>
      <c r="G210" s="51">
        <v>65.82</v>
      </c>
      <c r="H210" s="9"/>
    </row>
    <row r="211" spans="1:8" ht="12.75">
      <c r="A211" s="26"/>
      <c r="B211" s="26"/>
      <c r="C211" s="12" t="s">
        <v>152</v>
      </c>
      <c r="D211" s="27" t="s">
        <v>87</v>
      </c>
      <c r="E211" s="3"/>
      <c r="F211" s="3">
        <v>2470</v>
      </c>
      <c r="G211" s="23">
        <v>2469.95</v>
      </c>
      <c r="H211" s="9">
        <f t="shared" si="3"/>
        <v>0.9999797570850202</v>
      </c>
    </row>
    <row r="212" spans="1:8" ht="38.25">
      <c r="A212" s="4"/>
      <c r="B212" s="22">
        <v>85156</v>
      </c>
      <c r="C212" s="10" t="s">
        <v>83</v>
      </c>
      <c r="D212" s="34"/>
      <c r="E212" s="2">
        <f>SUM(E213:E215)</f>
        <v>21000</v>
      </c>
      <c r="F212" s="2">
        <f>SUM(F213:F215)</f>
        <v>16742</v>
      </c>
      <c r="G212" s="11">
        <f>SUM(G213:G215)</f>
        <v>15724.8</v>
      </c>
      <c r="H212" s="9">
        <f t="shared" si="3"/>
        <v>0.9392426233424919</v>
      </c>
    </row>
    <row r="213" spans="1:8" ht="76.5">
      <c r="A213" s="4"/>
      <c r="B213" s="53"/>
      <c r="C213" s="37" t="s">
        <v>121</v>
      </c>
      <c r="D213" s="49" t="s">
        <v>93</v>
      </c>
      <c r="E213" s="50">
        <v>2000</v>
      </c>
      <c r="F213" s="50">
        <v>1500</v>
      </c>
      <c r="G213" s="51">
        <v>1076.4</v>
      </c>
      <c r="H213" s="52">
        <f t="shared" si="3"/>
        <v>0.7176</v>
      </c>
    </row>
    <row r="214" spans="1:8" ht="51">
      <c r="A214" s="4"/>
      <c r="B214" s="53"/>
      <c r="C214" s="37" t="s">
        <v>67</v>
      </c>
      <c r="D214" s="49" t="s">
        <v>96</v>
      </c>
      <c r="E214" s="50">
        <v>1000</v>
      </c>
      <c r="F214" s="50">
        <v>500</v>
      </c>
      <c r="G214" s="51"/>
      <c r="H214" s="52">
        <f t="shared" si="3"/>
        <v>0</v>
      </c>
    </row>
    <row r="215" spans="1:8" ht="63.75">
      <c r="A215" s="4"/>
      <c r="B215" s="53"/>
      <c r="C215" s="37" t="s">
        <v>120</v>
      </c>
      <c r="D215" s="49" t="s">
        <v>93</v>
      </c>
      <c r="E215" s="50">
        <v>18000</v>
      </c>
      <c r="F215" s="50">
        <v>14742</v>
      </c>
      <c r="G215" s="51">
        <v>14648.4</v>
      </c>
      <c r="H215" s="52">
        <f t="shared" si="3"/>
        <v>0.9936507936507937</v>
      </c>
    </row>
    <row r="216" spans="1:8" ht="12.75">
      <c r="A216" s="4"/>
      <c r="B216" s="22">
        <v>85195</v>
      </c>
      <c r="C216" s="10" t="s">
        <v>4</v>
      </c>
      <c r="D216" s="34"/>
      <c r="E216" s="2"/>
      <c r="F216" s="2">
        <f>SUM(F217)</f>
        <v>1481</v>
      </c>
      <c r="G216" s="11">
        <f>SUM(G217)</f>
        <v>1481</v>
      </c>
      <c r="H216" s="52">
        <f t="shared" si="3"/>
        <v>1</v>
      </c>
    </row>
    <row r="217" spans="1:8" ht="12.75">
      <c r="A217" s="4"/>
      <c r="B217" s="4"/>
      <c r="C217" s="12" t="s">
        <v>152</v>
      </c>
      <c r="D217" s="27" t="s">
        <v>87</v>
      </c>
      <c r="E217" s="13"/>
      <c r="F217" s="13">
        <v>1481</v>
      </c>
      <c r="G217" s="24">
        <v>1481</v>
      </c>
      <c r="H217" s="52">
        <f>G217/F217</f>
        <v>1</v>
      </c>
    </row>
    <row r="218" spans="1:8" ht="12.75">
      <c r="A218" s="21">
        <v>852</v>
      </c>
      <c r="B218" s="21"/>
      <c r="C218" s="7" t="s">
        <v>84</v>
      </c>
      <c r="D218" s="33"/>
      <c r="E218" s="1">
        <f>SUM(E219+E224+E230+E235+E239+E241+E248+E253+E260+E263+E271+E274+E279+E281+E283+E258+E268)</f>
        <v>21287324</v>
      </c>
      <c r="F218" s="1">
        <f>SUM(F219+F224+F230+F235+F239+F241+F248+F253+F260+F263+F271+F274+F279+F283+F258+F268+F281)</f>
        <v>22290961</v>
      </c>
      <c r="G218" s="8">
        <f>SUM(G219+G224+G230+G235+G239+G241+G248+G253+G260+G263+G271+G274+G279+G281+G283+G258+G268)</f>
        <v>22297101.78</v>
      </c>
      <c r="H218" s="9">
        <f aca="true" t="shared" si="4" ref="H218:H291">G218/F218</f>
        <v>1.0002754829637</v>
      </c>
    </row>
    <row r="219" spans="1:8" ht="12.75">
      <c r="A219" s="4"/>
      <c r="B219" s="22">
        <v>85201</v>
      </c>
      <c r="C219" s="10" t="s">
        <v>42</v>
      </c>
      <c r="D219" s="34"/>
      <c r="E219" s="2">
        <f>SUM(E221:E223)</f>
        <v>122000</v>
      </c>
      <c r="F219" s="2">
        <f>SUM(F221:F223)</f>
        <v>142000</v>
      </c>
      <c r="G219" s="11">
        <f>SUM(G220:G223)</f>
        <v>207802.79</v>
      </c>
      <c r="H219" s="9">
        <f t="shared" si="4"/>
        <v>1.463399929577465</v>
      </c>
    </row>
    <row r="220" spans="1:8" ht="51">
      <c r="A220" s="4"/>
      <c r="B220" s="53"/>
      <c r="C220" s="37" t="s">
        <v>259</v>
      </c>
      <c r="D220" s="49" t="s">
        <v>249</v>
      </c>
      <c r="E220" s="50"/>
      <c r="F220" s="50"/>
      <c r="G220" s="51">
        <v>2612.84</v>
      </c>
      <c r="H220" s="52"/>
    </row>
    <row r="221" spans="1:8" ht="12.75">
      <c r="A221" s="4"/>
      <c r="B221" s="4"/>
      <c r="C221" s="12" t="s">
        <v>3</v>
      </c>
      <c r="D221" s="27" t="s">
        <v>98</v>
      </c>
      <c r="E221" s="13">
        <v>1000</v>
      </c>
      <c r="F221" s="13">
        <v>1000</v>
      </c>
      <c r="G221" s="24">
        <v>1017.97</v>
      </c>
      <c r="H221" s="9">
        <f t="shared" si="4"/>
        <v>1.01797</v>
      </c>
    </row>
    <row r="222" spans="1:8" ht="25.5">
      <c r="A222" s="4"/>
      <c r="B222" s="4"/>
      <c r="C222" s="12" t="s">
        <v>260</v>
      </c>
      <c r="D222" s="27" t="s">
        <v>250</v>
      </c>
      <c r="E222" s="13"/>
      <c r="F222" s="13"/>
      <c r="G222" s="24">
        <v>100</v>
      </c>
      <c r="H222" s="9"/>
    </row>
    <row r="223" spans="1:8" ht="51">
      <c r="A223" s="4"/>
      <c r="B223" s="4"/>
      <c r="C223" s="12" t="s">
        <v>74</v>
      </c>
      <c r="D223" s="27" t="s">
        <v>117</v>
      </c>
      <c r="E223" s="13">
        <v>121000</v>
      </c>
      <c r="F223" s="13">
        <v>141000</v>
      </c>
      <c r="G223" s="24">
        <v>204071.98</v>
      </c>
      <c r="H223" s="9">
        <f t="shared" si="4"/>
        <v>1.4473190070921986</v>
      </c>
    </row>
    <row r="224" spans="1:8" ht="12.75">
      <c r="A224" s="4"/>
      <c r="B224" s="22">
        <v>85202</v>
      </c>
      <c r="C224" s="10" t="s">
        <v>45</v>
      </c>
      <c r="D224" s="34"/>
      <c r="E224" s="2">
        <f>SUM(E225:E229)</f>
        <v>2984800</v>
      </c>
      <c r="F224" s="2">
        <f>SUM(F225:F229)</f>
        <v>3095921</v>
      </c>
      <c r="G224" s="11">
        <f>SUM(G225:G229)</f>
        <v>3102802.8099999996</v>
      </c>
      <c r="H224" s="9">
        <f t="shared" si="4"/>
        <v>1.002222863567901</v>
      </c>
    </row>
    <row r="225" spans="1:8" ht="12.75">
      <c r="A225" s="4"/>
      <c r="B225" s="4"/>
      <c r="C225" s="12" t="s">
        <v>43</v>
      </c>
      <c r="D225" s="27" t="s">
        <v>116</v>
      </c>
      <c r="E225" s="13">
        <v>1200000</v>
      </c>
      <c r="F225" s="13">
        <v>1241600</v>
      </c>
      <c r="G225" s="24">
        <v>1247394.94</v>
      </c>
      <c r="H225" s="9">
        <f t="shared" si="4"/>
        <v>1.0046673163659794</v>
      </c>
    </row>
    <row r="226" spans="1:8" ht="25.5">
      <c r="A226" s="4"/>
      <c r="B226" s="4"/>
      <c r="C226" s="12" t="s">
        <v>129</v>
      </c>
      <c r="D226" s="27" t="s">
        <v>130</v>
      </c>
      <c r="E226" s="13">
        <v>300</v>
      </c>
      <c r="F226" s="13">
        <v>300</v>
      </c>
      <c r="G226" s="24">
        <v>560.4</v>
      </c>
      <c r="H226" s="9">
        <f t="shared" si="4"/>
        <v>1.8679999999999999</v>
      </c>
    </row>
    <row r="227" spans="1:8" ht="12.75">
      <c r="A227" s="4"/>
      <c r="B227" s="4"/>
      <c r="C227" s="12" t="s">
        <v>3</v>
      </c>
      <c r="D227" s="27" t="s">
        <v>98</v>
      </c>
      <c r="E227" s="13">
        <v>4000</v>
      </c>
      <c r="F227" s="13">
        <v>5400</v>
      </c>
      <c r="G227" s="24">
        <v>6226.69</v>
      </c>
      <c r="H227" s="9">
        <f t="shared" si="4"/>
        <v>1.1530907407407407</v>
      </c>
    </row>
    <row r="228" spans="1:8" ht="12.75">
      <c r="A228" s="4"/>
      <c r="B228" s="4"/>
      <c r="C228" s="12" t="s">
        <v>8</v>
      </c>
      <c r="D228" s="27" t="s">
        <v>87</v>
      </c>
      <c r="E228" s="13">
        <v>4500</v>
      </c>
      <c r="F228" s="13">
        <v>9240</v>
      </c>
      <c r="G228" s="24">
        <v>9239.78</v>
      </c>
      <c r="H228" s="9">
        <f t="shared" si="4"/>
        <v>0.9999761904761906</v>
      </c>
    </row>
    <row r="229" spans="1:8" ht="38.25">
      <c r="A229" s="4"/>
      <c r="B229" s="4"/>
      <c r="C229" s="12" t="s">
        <v>44</v>
      </c>
      <c r="D229" s="27" t="s">
        <v>114</v>
      </c>
      <c r="E229" s="13">
        <v>1776000</v>
      </c>
      <c r="F229" s="13">
        <v>1839381</v>
      </c>
      <c r="G229" s="24">
        <v>1839381</v>
      </c>
      <c r="H229" s="9">
        <f t="shared" si="4"/>
        <v>1</v>
      </c>
    </row>
    <row r="230" spans="1:8" ht="12.75">
      <c r="A230" s="4"/>
      <c r="B230" s="22">
        <v>85203</v>
      </c>
      <c r="C230" s="10" t="s">
        <v>46</v>
      </c>
      <c r="D230" s="34"/>
      <c r="E230" s="2">
        <f>SUM(E231:E234)</f>
        <v>377188</v>
      </c>
      <c r="F230" s="2">
        <f>SUM(F231:F234)</f>
        <v>392188</v>
      </c>
      <c r="G230" s="11">
        <f>SUM(G231:G234)</f>
        <v>396327.84</v>
      </c>
      <c r="H230" s="9">
        <f t="shared" si="4"/>
        <v>1.0105557538731424</v>
      </c>
    </row>
    <row r="231" spans="1:8" ht="12.75">
      <c r="A231" s="4"/>
      <c r="B231" s="4"/>
      <c r="C231" s="12" t="s">
        <v>124</v>
      </c>
      <c r="D231" s="27" t="s">
        <v>116</v>
      </c>
      <c r="E231" s="13">
        <v>41188</v>
      </c>
      <c r="F231" s="13">
        <v>56188</v>
      </c>
      <c r="G231" s="24">
        <v>60623</v>
      </c>
      <c r="H231" s="9">
        <f t="shared" si="4"/>
        <v>1.0789314444365345</v>
      </c>
    </row>
    <row r="232" spans="1:8" ht="12.75">
      <c r="A232" s="4"/>
      <c r="B232" s="4"/>
      <c r="C232" s="12" t="s">
        <v>3</v>
      </c>
      <c r="D232" s="27" t="s">
        <v>98</v>
      </c>
      <c r="E232" s="13"/>
      <c r="F232" s="13"/>
      <c r="G232" s="24">
        <v>1.64</v>
      </c>
      <c r="H232" s="9"/>
    </row>
    <row r="233" spans="1:8" ht="51">
      <c r="A233" s="4"/>
      <c r="B233" s="4"/>
      <c r="C233" s="12" t="s">
        <v>67</v>
      </c>
      <c r="D233" s="27" t="s">
        <v>96</v>
      </c>
      <c r="E233" s="13">
        <v>336000</v>
      </c>
      <c r="F233" s="13">
        <v>336000</v>
      </c>
      <c r="G233" s="24">
        <v>335601.07</v>
      </c>
      <c r="H233" s="9">
        <f t="shared" si="4"/>
        <v>0.9988127083333334</v>
      </c>
    </row>
    <row r="234" spans="1:8" ht="51">
      <c r="A234" s="4"/>
      <c r="B234" s="4"/>
      <c r="C234" s="12" t="s">
        <v>128</v>
      </c>
      <c r="D234" s="27" t="s">
        <v>94</v>
      </c>
      <c r="E234" s="13"/>
      <c r="F234" s="13"/>
      <c r="G234" s="24">
        <v>102.13</v>
      </c>
      <c r="H234" s="9"/>
    </row>
    <row r="235" spans="1:8" ht="12.75">
      <c r="A235" s="4"/>
      <c r="B235" s="22">
        <v>85204</v>
      </c>
      <c r="C235" s="10" t="s">
        <v>47</v>
      </c>
      <c r="D235" s="34"/>
      <c r="E235" s="2">
        <f>SUM(E237:E238)</f>
        <v>323352</v>
      </c>
      <c r="F235" s="2">
        <f>SUM(F237:F238)</f>
        <v>323352</v>
      </c>
      <c r="G235" s="11">
        <f>SUM(G236:G238)</f>
        <v>293050.66</v>
      </c>
      <c r="H235" s="9">
        <f t="shared" si="4"/>
        <v>0.9062899255300724</v>
      </c>
    </row>
    <row r="236" spans="1:8" ht="12.75">
      <c r="A236" s="4"/>
      <c r="B236" s="53"/>
      <c r="C236" s="37" t="s">
        <v>3</v>
      </c>
      <c r="D236" s="49" t="s">
        <v>98</v>
      </c>
      <c r="E236" s="50"/>
      <c r="F236" s="50"/>
      <c r="G236" s="51">
        <v>6.38</v>
      </c>
      <c r="H236" s="9"/>
    </row>
    <row r="237" spans="1:8" ht="12.75">
      <c r="A237" s="4"/>
      <c r="B237" s="26"/>
      <c r="C237" s="12" t="s">
        <v>8</v>
      </c>
      <c r="D237" s="27" t="s">
        <v>87</v>
      </c>
      <c r="E237" s="3"/>
      <c r="F237" s="3"/>
      <c r="G237" s="23">
        <v>4914.86</v>
      </c>
      <c r="H237" s="9"/>
    </row>
    <row r="238" spans="1:8" ht="51">
      <c r="A238" s="4"/>
      <c r="B238" s="4"/>
      <c r="C238" s="12" t="s">
        <v>74</v>
      </c>
      <c r="D238" s="27" t="s">
        <v>117</v>
      </c>
      <c r="E238" s="13">
        <v>323352</v>
      </c>
      <c r="F238" s="13">
        <v>323352</v>
      </c>
      <c r="G238" s="24">
        <v>288129.42</v>
      </c>
      <c r="H238" s="9">
        <f t="shared" si="4"/>
        <v>0.8910704742818971</v>
      </c>
    </row>
    <row r="239" spans="1:8" ht="25.5">
      <c r="A239" s="4"/>
      <c r="B239" s="22" t="s">
        <v>167</v>
      </c>
      <c r="C239" s="10" t="s">
        <v>166</v>
      </c>
      <c r="D239" s="34"/>
      <c r="E239" s="2">
        <f>SUM(E240)</f>
        <v>46000</v>
      </c>
      <c r="F239" s="2">
        <f>SUM(F240)</f>
        <v>46000</v>
      </c>
      <c r="G239" s="11">
        <f>SUM(G240)</f>
        <v>42013.71</v>
      </c>
      <c r="H239" s="9">
        <f t="shared" si="4"/>
        <v>0.9133415217391304</v>
      </c>
    </row>
    <row r="240" spans="1:8" ht="63.75">
      <c r="A240" s="4"/>
      <c r="B240" s="4"/>
      <c r="C240" s="12" t="s">
        <v>62</v>
      </c>
      <c r="D240" s="27" t="s">
        <v>93</v>
      </c>
      <c r="E240" s="13">
        <v>46000</v>
      </c>
      <c r="F240" s="13">
        <v>46000</v>
      </c>
      <c r="G240" s="24">
        <v>42013.71</v>
      </c>
      <c r="H240" s="9">
        <f t="shared" si="4"/>
        <v>0.9133415217391304</v>
      </c>
    </row>
    <row r="241" spans="1:8" ht="51">
      <c r="A241" s="4"/>
      <c r="B241" s="22">
        <v>85212</v>
      </c>
      <c r="C241" s="10" t="s">
        <v>172</v>
      </c>
      <c r="D241" s="34"/>
      <c r="E241" s="2">
        <f>SUM(E242:E247)</f>
        <v>13403000</v>
      </c>
      <c r="F241" s="2">
        <f>SUM(F242:F247)</f>
        <v>13726000</v>
      </c>
      <c r="G241" s="11">
        <f>SUM(G242:G247)</f>
        <v>13734866.999999998</v>
      </c>
      <c r="H241" s="9">
        <f t="shared" si="4"/>
        <v>1.0006460002914177</v>
      </c>
    </row>
    <row r="242" spans="1:8" ht="12.75">
      <c r="A242" s="4"/>
      <c r="B242" s="53"/>
      <c r="C242" s="12" t="s">
        <v>11</v>
      </c>
      <c r="D242" s="27" t="s">
        <v>89</v>
      </c>
      <c r="E242" s="50"/>
      <c r="F242" s="50"/>
      <c r="G242" s="51">
        <v>184.7</v>
      </c>
      <c r="H242" s="9"/>
    </row>
    <row r="243" spans="1:8" ht="38.25">
      <c r="A243" s="4"/>
      <c r="B243" s="53"/>
      <c r="C243" s="12" t="s">
        <v>148</v>
      </c>
      <c r="D243" s="27" t="s">
        <v>149</v>
      </c>
      <c r="E243" s="50">
        <v>2000</v>
      </c>
      <c r="F243" s="50">
        <v>2000</v>
      </c>
      <c r="G243" s="51">
        <v>171.55</v>
      </c>
      <c r="H243" s="9">
        <f t="shared" si="4"/>
        <v>0.085775</v>
      </c>
    </row>
    <row r="244" spans="1:8" ht="12.75">
      <c r="A244" s="4"/>
      <c r="B244" s="53"/>
      <c r="C244" s="12" t="s">
        <v>8</v>
      </c>
      <c r="D244" s="27" t="s">
        <v>87</v>
      </c>
      <c r="E244" s="50"/>
      <c r="F244" s="50"/>
      <c r="G244" s="51">
        <v>5510.61</v>
      </c>
      <c r="H244" s="9"/>
    </row>
    <row r="245" spans="1:8" ht="51">
      <c r="A245" s="4"/>
      <c r="B245" s="4"/>
      <c r="C245" s="12" t="s">
        <v>67</v>
      </c>
      <c r="D245" s="27" t="s">
        <v>96</v>
      </c>
      <c r="E245" s="13">
        <v>13301000</v>
      </c>
      <c r="F245" s="13">
        <v>13624000</v>
      </c>
      <c r="G245" s="24">
        <v>13622792.2</v>
      </c>
      <c r="H245" s="9">
        <f t="shared" si="4"/>
        <v>0.9999113476218437</v>
      </c>
    </row>
    <row r="246" spans="1:8" ht="51">
      <c r="A246" s="4"/>
      <c r="B246" s="4"/>
      <c r="C246" s="12" t="s">
        <v>128</v>
      </c>
      <c r="D246" s="27" t="s">
        <v>94</v>
      </c>
      <c r="E246" s="13">
        <v>90000</v>
      </c>
      <c r="F246" s="13">
        <v>90000</v>
      </c>
      <c r="G246" s="24">
        <v>100477.94</v>
      </c>
      <c r="H246" s="9">
        <f t="shared" si="4"/>
        <v>1.1164215555555557</v>
      </c>
    </row>
    <row r="247" spans="1:8" ht="51">
      <c r="A247" s="4"/>
      <c r="B247" s="4"/>
      <c r="C247" s="12" t="s">
        <v>150</v>
      </c>
      <c r="D247" s="27">
        <v>2910</v>
      </c>
      <c r="E247" s="13">
        <v>10000</v>
      </c>
      <c r="F247" s="13">
        <v>10000</v>
      </c>
      <c r="G247" s="24">
        <v>5730</v>
      </c>
      <c r="H247" s="9">
        <f t="shared" si="4"/>
        <v>0.573</v>
      </c>
    </row>
    <row r="248" spans="1:8" ht="76.5">
      <c r="A248" s="4"/>
      <c r="B248" s="22">
        <v>85213</v>
      </c>
      <c r="C248" s="10" t="s">
        <v>153</v>
      </c>
      <c r="D248" s="34"/>
      <c r="E248" s="2">
        <f>SUM(E249:E252)</f>
        <v>135400</v>
      </c>
      <c r="F248" s="2">
        <f>SUM(F249:F252)</f>
        <v>167500</v>
      </c>
      <c r="G248" s="11">
        <f>SUM(G249:G252)</f>
        <v>150605.21</v>
      </c>
      <c r="H248" s="9">
        <f t="shared" si="4"/>
        <v>0.8991355820895522</v>
      </c>
    </row>
    <row r="249" spans="1:8" ht="51">
      <c r="A249" s="4"/>
      <c r="B249" s="4"/>
      <c r="C249" s="12" t="s">
        <v>67</v>
      </c>
      <c r="D249" s="27" t="s">
        <v>96</v>
      </c>
      <c r="E249" s="13">
        <v>40000</v>
      </c>
      <c r="F249" s="13">
        <v>96000</v>
      </c>
      <c r="G249" s="24">
        <v>81900</v>
      </c>
      <c r="H249" s="9">
        <f t="shared" si="4"/>
        <v>0.853125</v>
      </c>
    </row>
    <row r="250" spans="1:8" ht="38.25">
      <c r="A250" s="4"/>
      <c r="B250" s="4"/>
      <c r="C250" s="12" t="s">
        <v>73</v>
      </c>
      <c r="D250" s="27" t="s">
        <v>115</v>
      </c>
      <c r="E250" s="13">
        <v>94000</v>
      </c>
      <c r="F250" s="13">
        <v>67000</v>
      </c>
      <c r="G250" s="24">
        <v>65084.7</v>
      </c>
      <c r="H250" s="9">
        <f t="shared" si="4"/>
        <v>0.9714134328358208</v>
      </c>
    </row>
    <row r="251" spans="1:8" ht="76.5">
      <c r="A251" s="4"/>
      <c r="B251" s="4"/>
      <c r="C251" s="12" t="s">
        <v>185</v>
      </c>
      <c r="D251" s="27" t="s">
        <v>93</v>
      </c>
      <c r="E251" s="13">
        <v>500</v>
      </c>
      <c r="F251" s="13">
        <v>3600</v>
      </c>
      <c r="G251" s="24">
        <v>3316.68</v>
      </c>
      <c r="H251" s="9">
        <f t="shared" si="4"/>
        <v>0.9213</v>
      </c>
    </row>
    <row r="252" spans="1:8" ht="51">
      <c r="A252" s="4"/>
      <c r="B252" s="4"/>
      <c r="C252" s="12" t="s">
        <v>150</v>
      </c>
      <c r="D252" s="27">
        <v>2910</v>
      </c>
      <c r="E252" s="13">
        <v>900</v>
      </c>
      <c r="F252" s="13">
        <v>900</v>
      </c>
      <c r="G252" s="24">
        <v>303.83</v>
      </c>
      <c r="H252" s="9">
        <f t="shared" si="4"/>
        <v>0.3375888888888889</v>
      </c>
    </row>
    <row r="253" spans="1:8" ht="25.5">
      <c r="A253" s="4"/>
      <c r="B253" s="22">
        <v>85214</v>
      </c>
      <c r="C253" s="10" t="s">
        <v>132</v>
      </c>
      <c r="D253" s="34"/>
      <c r="E253" s="2">
        <f>SUM(E255:E257)</f>
        <v>1378200</v>
      </c>
      <c r="F253" s="2">
        <f>SUM(F254:F257)</f>
        <v>1509010</v>
      </c>
      <c r="G253" s="11">
        <f>SUM(G254:G257)</f>
        <v>1451032.19</v>
      </c>
      <c r="H253" s="9">
        <f t="shared" si="4"/>
        <v>0.961578909351164</v>
      </c>
    </row>
    <row r="254" spans="1:8" ht="12.75">
      <c r="A254" s="4"/>
      <c r="B254" s="53"/>
      <c r="C254" s="37" t="s">
        <v>3</v>
      </c>
      <c r="D254" s="49" t="s">
        <v>98</v>
      </c>
      <c r="E254" s="50"/>
      <c r="F254" s="50">
        <v>10</v>
      </c>
      <c r="G254" s="51">
        <v>2.34</v>
      </c>
      <c r="H254" s="9">
        <f t="shared" si="4"/>
        <v>0.23399999999999999</v>
      </c>
    </row>
    <row r="255" spans="1:8" ht="51">
      <c r="A255" s="4"/>
      <c r="B255" s="4"/>
      <c r="C255" s="12" t="s">
        <v>150</v>
      </c>
      <c r="D255" s="27">
        <v>2910</v>
      </c>
      <c r="E255" s="13">
        <v>1200</v>
      </c>
      <c r="F255" s="13">
        <v>2000</v>
      </c>
      <c r="G255" s="24">
        <v>1103.29</v>
      </c>
      <c r="H255" s="9">
        <f t="shared" si="4"/>
        <v>0.5516449999999999</v>
      </c>
    </row>
    <row r="256" spans="1:8" ht="12.75">
      <c r="A256" s="4"/>
      <c r="B256" s="4"/>
      <c r="C256" s="12" t="s">
        <v>131</v>
      </c>
      <c r="D256" s="27" t="s">
        <v>87</v>
      </c>
      <c r="E256" s="13"/>
      <c r="F256" s="13"/>
      <c r="G256" s="24">
        <v>500</v>
      </c>
      <c r="H256" s="9"/>
    </row>
    <row r="257" spans="1:8" ht="38.25">
      <c r="A257" s="4"/>
      <c r="B257" s="4"/>
      <c r="C257" s="12" t="s">
        <v>77</v>
      </c>
      <c r="D257" s="27" t="s">
        <v>115</v>
      </c>
      <c r="E257" s="13">
        <v>1377000</v>
      </c>
      <c r="F257" s="13">
        <v>1507000</v>
      </c>
      <c r="G257" s="24">
        <v>1449426.56</v>
      </c>
      <c r="H257" s="9">
        <f t="shared" si="4"/>
        <v>0.9617959920371599</v>
      </c>
    </row>
    <row r="258" spans="1:8" ht="12.75">
      <c r="A258" s="4"/>
      <c r="B258" s="22">
        <v>85215</v>
      </c>
      <c r="C258" s="10" t="s">
        <v>223</v>
      </c>
      <c r="D258" s="34"/>
      <c r="E258" s="2"/>
      <c r="F258" s="2"/>
      <c r="G258" s="11">
        <f>SUM(G259)</f>
        <v>228.35</v>
      </c>
      <c r="H258" s="9"/>
    </row>
    <row r="259" spans="1:8" ht="12.75">
      <c r="A259" s="4"/>
      <c r="B259" s="4"/>
      <c r="C259" s="12" t="s">
        <v>131</v>
      </c>
      <c r="D259" s="27" t="s">
        <v>87</v>
      </c>
      <c r="E259" s="13"/>
      <c r="F259" s="13"/>
      <c r="G259" s="24">
        <v>228.35</v>
      </c>
      <c r="H259" s="9"/>
    </row>
    <row r="260" spans="1:8" ht="12.75">
      <c r="A260" s="4"/>
      <c r="B260" s="22" t="s">
        <v>168</v>
      </c>
      <c r="C260" s="10" t="s">
        <v>169</v>
      </c>
      <c r="D260" s="34"/>
      <c r="E260" s="2">
        <f>SUM(E261:E262)</f>
        <v>948000</v>
      </c>
      <c r="F260" s="2">
        <f>SUM(F261:F262)</f>
        <v>759000</v>
      </c>
      <c r="G260" s="11">
        <f>SUM(G261:G262)</f>
        <v>752685.44</v>
      </c>
      <c r="H260" s="9">
        <f t="shared" si="4"/>
        <v>0.991680421607378</v>
      </c>
    </row>
    <row r="261" spans="1:8" ht="38.25">
      <c r="A261" s="4"/>
      <c r="B261" s="4"/>
      <c r="C261" s="12" t="s">
        <v>77</v>
      </c>
      <c r="D261" s="27" t="s">
        <v>115</v>
      </c>
      <c r="E261" s="13">
        <v>945000</v>
      </c>
      <c r="F261" s="13">
        <v>755000</v>
      </c>
      <c r="G261" s="24">
        <v>751000</v>
      </c>
      <c r="H261" s="9">
        <f t="shared" si="4"/>
        <v>0.9947019867549669</v>
      </c>
    </row>
    <row r="262" spans="1:8" ht="51">
      <c r="A262" s="4"/>
      <c r="B262" s="4"/>
      <c r="C262" s="12" t="s">
        <v>150</v>
      </c>
      <c r="D262" s="27">
        <v>2910</v>
      </c>
      <c r="E262" s="13">
        <v>3000</v>
      </c>
      <c r="F262" s="13">
        <v>4000</v>
      </c>
      <c r="G262" s="24">
        <v>1685.44</v>
      </c>
      <c r="H262" s="9">
        <f t="shared" si="4"/>
        <v>0.42136</v>
      </c>
    </row>
    <row r="263" spans="1:8" ht="12.75">
      <c r="A263" s="4"/>
      <c r="B263" s="22">
        <v>85219</v>
      </c>
      <c r="C263" s="10" t="s">
        <v>48</v>
      </c>
      <c r="D263" s="34"/>
      <c r="E263" s="2">
        <f>SUM(E264:E267)</f>
        <v>751000</v>
      </c>
      <c r="F263" s="2">
        <f>SUM(F264:F267)</f>
        <v>808940</v>
      </c>
      <c r="G263" s="11">
        <f>SUM(G264:G267)</f>
        <v>816518.07</v>
      </c>
      <c r="H263" s="9">
        <f t="shared" si="4"/>
        <v>1.0093679012040446</v>
      </c>
    </row>
    <row r="264" spans="1:8" ht="12.75">
      <c r="A264" s="4"/>
      <c r="B264" s="4"/>
      <c r="C264" s="12" t="s">
        <v>3</v>
      </c>
      <c r="D264" s="27" t="s">
        <v>98</v>
      </c>
      <c r="E264" s="13">
        <v>20000</v>
      </c>
      <c r="F264" s="13">
        <v>20000</v>
      </c>
      <c r="G264" s="24">
        <v>25857.01</v>
      </c>
      <c r="H264" s="9">
        <f t="shared" si="4"/>
        <v>1.2928505</v>
      </c>
    </row>
    <row r="265" spans="1:8" ht="12.75">
      <c r="A265" s="4"/>
      <c r="B265" s="4"/>
      <c r="C265" s="12" t="s">
        <v>131</v>
      </c>
      <c r="D265" s="27" t="s">
        <v>87</v>
      </c>
      <c r="E265" s="13"/>
      <c r="F265" s="13"/>
      <c r="G265" s="24">
        <v>1721.06</v>
      </c>
      <c r="H265" s="9"/>
    </row>
    <row r="266" spans="1:8" ht="51">
      <c r="A266" s="4"/>
      <c r="B266" s="4"/>
      <c r="C266" s="12" t="s">
        <v>67</v>
      </c>
      <c r="D266" s="27" t="s">
        <v>96</v>
      </c>
      <c r="E266" s="13"/>
      <c r="F266" s="13">
        <v>1200</v>
      </c>
      <c r="G266" s="24">
        <v>1200</v>
      </c>
      <c r="H266" s="9">
        <f t="shared" si="4"/>
        <v>1</v>
      </c>
    </row>
    <row r="267" spans="1:8" ht="38.25">
      <c r="A267" s="4"/>
      <c r="B267" s="4"/>
      <c r="C267" s="12" t="s">
        <v>73</v>
      </c>
      <c r="D267" s="27" t="s">
        <v>115</v>
      </c>
      <c r="E267" s="13">
        <v>731000</v>
      </c>
      <c r="F267" s="13">
        <v>787740</v>
      </c>
      <c r="G267" s="24">
        <v>787740</v>
      </c>
      <c r="H267" s="9">
        <f t="shared" si="4"/>
        <v>1</v>
      </c>
    </row>
    <row r="268" spans="1:8" ht="12.75">
      <c r="A268" s="4"/>
      <c r="B268" s="22">
        <v>85220</v>
      </c>
      <c r="C268" s="10" t="s">
        <v>224</v>
      </c>
      <c r="D268" s="34"/>
      <c r="E268" s="2"/>
      <c r="F268" s="11">
        <f>SUM(F269:F270)</f>
        <v>6000</v>
      </c>
      <c r="G268" s="11">
        <f>SUM(G269:G270)</f>
        <v>7584.9</v>
      </c>
      <c r="H268" s="9"/>
    </row>
    <row r="269" spans="1:8" ht="12.75">
      <c r="A269" s="4"/>
      <c r="B269" s="4"/>
      <c r="C269" s="12" t="s">
        <v>43</v>
      </c>
      <c r="D269" s="27" t="s">
        <v>116</v>
      </c>
      <c r="E269" s="13"/>
      <c r="F269" s="13"/>
      <c r="G269" s="24">
        <v>2109.9</v>
      </c>
      <c r="H269" s="9"/>
    </row>
    <row r="270" spans="1:8" ht="38.25">
      <c r="A270" s="4"/>
      <c r="B270" s="4"/>
      <c r="C270" s="12" t="s">
        <v>44</v>
      </c>
      <c r="D270" s="27" t="s">
        <v>114</v>
      </c>
      <c r="E270" s="13"/>
      <c r="F270" s="13">
        <v>6000</v>
      </c>
      <c r="G270" s="24">
        <v>5475</v>
      </c>
      <c r="H270" s="9">
        <f t="shared" si="4"/>
        <v>0.9125</v>
      </c>
    </row>
    <row r="271" spans="1:8" ht="12.75">
      <c r="A271" s="4"/>
      <c r="B271" s="22">
        <v>85226</v>
      </c>
      <c r="C271" s="10" t="s">
        <v>49</v>
      </c>
      <c r="D271" s="34"/>
      <c r="E271" s="2">
        <f>SUM(E272)</f>
        <v>500</v>
      </c>
      <c r="F271" s="2">
        <f>SUM(F272:F273)</f>
        <v>3500</v>
      </c>
      <c r="G271" s="11">
        <f>SUM(G272:G273)</f>
        <v>3535.36</v>
      </c>
      <c r="H271" s="9">
        <f t="shared" si="4"/>
        <v>1.0101028571428572</v>
      </c>
    </row>
    <row r="272" spans="1:8" ht="12.75">
      <c r="A272" s="4"/>
      <c r="B272" s="4"/>
      <c r="C272" s="12" t="s">
        <v>3</v>
      </c>
      <c r="D272" s="27" t="s">
        <v>98</v>
      </c>
      <c r="E272" s="13">
        <v>500</v>
      </c>
      <c r="F272" s="13">
        <v>500</v>
      </c>
      <c r="G272" s="24">
        <v>535.36</v>
      </c>
      <c r="H272" s="9">
        <f t="shared" si="4"/>
        <v>1.0707200000000001</v>
      </c>
    </row>
    <row r="273" spans="1:8" ht="12.75">
      <c r="A273" s="4"/>
      <c r="B273" s="4"/>
      <c r="C273" s="12"/>
      <c r="D273" s="27" t="s">
        <v>114</v>
      </c>
      <c r="E273" s="13"/>
      <c r="F273" s="13">
        <v>3000</v>
      </c>
      <c r="G273" s="24">
        <v>3000</v>
      </c>
      <c r="H273" s="9">
        <f t="shared" si="4"/>
        <v>1</v>
      </c>
    </row>
    <row r="274" spans="1:8" ht="25.5">
      <c r="A274" s="4"/>
      <c r="B274" s="22">
        <v>85228</v>
      </c>
      <c r="C274" s="10" t="s">
        <v>61</v>
      </c>
      <c r="D274" s="34"/>
      <c r="E274" s="2">
        <f>SUM(E275:E278)</f>
        <v>256884</v>
      </c>
      <c r="F274" s="2">
        <f>SUM(F275:F278)</f>
        <v>256884</v>
      </c>
      <c r="G274" s="11">
        <f>SUM(G275:G278)</f>
        <v>287344.11</v>
      </c>
      <c r="H274" s="9">
        <f t="shared" si="4"/>
        <v>1.118575349184846</v>
      </c>
    </row>
    <row r="275" spans="1:8" ht="12.75">
      <c r="A275" s="4"/>
      <c r="B275" s="4"/>
      <c r="C275" s="12" t="s">
        <v>43</v>
      </c>
      <c r="D275" s="27" t="s">
        <v>116</v>
      </c>
      <c r="E275" s="13">
        <v>145884</v>
      </c>
      <c r="F275" s="13">
        <v>145884</v>
      </c>
      <c r="G275" s="24">
        <v>177042.01</v>
      </c>
      <c r="H275" s="9">
        <f t="shared" si="4"/>
        <v>1.2135807216692716</v>
      </c>
    </row>
    <row r="276" spans="1:8" ht="12.75">
      <c r="A276" s="4"/>
      <c r="B276" s="4"/>
      <c r="C276" s="12" t="s">
        <v>3</v>
      </c>
      <c r="D276" s="27" t="s">
        <v>98</v>
      </c>
      <c r="E276" s="13"/>
      <c r="F276" s="13"/>
      <c r="G276" s="24">
        <v>60.07</v>
      </c>
      <c r="H276" s="9"/>
    </row>
    <row r="277" spans="1:8" ht="51">
      <c r="A277" s="4"/>
      <c r="B277" s="4"/>
      <c r="C277" s="12" t="s">
        <v>128</v>
      </c>
      <c r="D277" s="27" t="s">
        <v>94</v>
      </c>
      <c r="E277" s="13"/>
      <c r="F277" s="13"/>
      <c r="G277" s="24">
        <v>356.34</v>
      </c>
      <c r="H277" s="9"/>
    </row>
    <row r="278" spans="1:8" ht="51">
      <c r="A278" s="4"/>
      <c r="B278" s="4"/>
      <c r="C278" s="12" t="s">
        <v>67</v>
      </c>
      <c r="D278" s="27" t="s">
        <v>96</v>
      </c>
      <c r="E278" s="13">
        <v>111000</v>
      </c>
      <c r="F278" s="13">
        <v>111000</v>
      </c>
      <c r="G278" s="24">
        <v>109885.69</v>
      </c>
      <c r="H278" s="9">
        <f t="shared" si="4"/>
        <v>0.9899611711711712</v>
      </c>
    </row>
    <row r="279" spans="1:8" ht="12.75">
      <c r="A279" s="4"/>
      <c r="B279" s="22">
        <v>85231</v>
      </c>
      <c r="C279" s="10" t="s">
        <v>242</v>
      </c>
      <c r="D279" s="34"/>
      <c r="E279" s="2">
        <f>SUM(E280)</f>
        <v>130000</v>
      </c>
      <c r="F279" s="2">
        <f>SUM(F280)</f>
        <v>221300</v>
      </c>
      <c r="G279" s="11">
        <f>SUM(G280)</f>
        <v>216720</v>
      </c>
      <c r="H279" s="9">
        <f t="shared" si="4"/>
        <v>0.9793041120650701</v>
      </c>
    </row>
    <row r="280" spans="1:8" ht="63.75">
      <c r="A280" s="4"/>
      <c r="B280" s="4"/>
      <c r="C280" s="12" t="s">
        <v>62</v>
      </c>
      <c r="D280" s="27" t="s">
        <v>93</v>
      </c>
      <c r="E280" s="13">
        <v>130000</v>
      </c>
      <c r="F280" s="13">
        <v>221300</v>
      </c>
      <c r="G280" s="24">
        <v>216720</v>
      </c>
      <c r="H280" s="9">
        <f t="shared" si="4"/>
        <v>0.9793041120650701</v>
      </c>
    </row>
    <row r="281" spans="1:8" ht="12.75">
      <c r="A281" s="4"/>
      <c r="B281" s="22">
        <v>85278</v>
      </c>
      <c r="C281" s="10" t="s">
        <v>251</v>
      </c>
      <c r="D281" s="34"/>
      <c r="E281" s="2"/>
      <c r="F281" s="2">
        <f>SUM(F282)</f>
        <v>74116</v>
      </c>
      <c r="G281" s="11">
        <f>SUM(G282)</f>
        <v>74115.66</v>
      </c>
      <c r="H281" s="9">
        <f t="shared" si="4"/>
        <v>0.9999954125964704</v>
      </c>
    </row>
    <row r="282" spans="1:8" ht="12.75">
      <c r="A282" s="4"/>
      <c r="B282" s="4"/>
      <c r="C282" s="12"/>
      <c r="D282" s="27" t="s">
        <v>96</v>
      </c>
      <c r="E282" s="13"/>
      <c r="F282" s="13">
        <v>74116</v>
      </c>
      <c r="G282" s="24">
        <v>74115.66</v>
      </c>
      <c r="H282" s="9">
        <f t="shared" si="4"/>
        <v>0.9999954125964704</v>
      </c>
    </row>
    <row r="283" spans="1:8" ht="12.75">
      <c r="A283" s="4"/>
      <c r="B283" s="22">
        <v>85295</v>
      </c>
      <c r="C283" s="10" t="s">
        <v>4</v>
      </c>
      <c r="D283" s="34"/>
      <c r="E283" s="2">
        <f>SUM(E285:E286)</f>
        <v>431000</v>
      </c>
      <c r="F283" s="2">
        <f>SUM(F284:F286)</f>
        <v>759250</v>
      </c>
      <c r="G283" s="11">
        <f>SUM(G284:G286)</f>
        <v>759867.68</v>
      </c>
      <c r="H283" s="9">
        <f t="shared" si="4"/>
        <v>1.0008135396773132</v>
      </c>
    </row>
    <row r="284" spans="1:8" ht="12.75">
      <c r="A284" s="4"/>
      <c r="B284" s="53"/>
      <c r="C284" s="37"/>
      <c r="D284" s="49" t="s">
        <v>96</v>
      </c>
      <c r="E284" s="50"/>
      <c r="F284" s="50">
        <v>42000</v>
      </c>
      <c r="G284" s="51">
        <v>40300</v>
      </c>
      <c r="H284" s="9">
        <f t="shared" si="4"/>
        <v>0.9595238095238096</v>
      </c>
    </row>
    <row r="285" spans="1:8" ht="38.25">
      <c r="A285" s="4"/>
      <c r="B285" s="4"/>
      <c r="C285" s="12" t="s">
        <v>73</v>
      </c>
      <c r="D285" s="27" t="s">
        <v>115</v>
      </c>
      <c r="E285" s="13">
        <v>431000</v>
      </c>
      <c r="F285" s="13">
        <v>701938</v>
      </c>
      <c r="G285" s="24">
        <v>701938</v>
      </c>
      <c r="H285" s="9">
        <f t="shared" si="4"/>
        <v>1</v>
      </c>
    </row>
    <row r="286" spans="1:8" ht="51">
      <c r="A286" s="4"/>
      <c r="B286" s="4"/>
      <c r="C286" s="12" t="s">
        <v>236</v>
      </c>
      <c r="D286" s="27">
        <v>2440</v>
      </c>
      <c r="E286" s="13"/>
      <c r="F286" s="13">
        <v>15312</v>
      </c>
      <c r="G286" s="24">
        <v>17629.68</v>
      </c>
      <c r="H286" s="9">
        <f t="shared" si="4"/>
        <v>1.1513636363636364</v>
      </c>
    </row>
    <row r="287" spans="1:8" ht="25.5">
      <c r="A287" s="21">
        <v>853</v>
      </c>
      <c r="B287" s="21"/>
      <c r="C287" s="7" t="s">
        <v>85</v>
      </c>
      <c r="D287" s="33"/>
      <c r="E287" s="1">
        <f>SUM(E288+E290+E292)</f>
        <v>962476</v>
      </c>
      <c r="F287" s="1">
        <f>SUM(F288+F290+F292)</f>
        <v>1870506</v>
      </c>
      <c r="G287" s="8">
        <f>SUM(G288+G290+G292)</f>
        <v>1641023.6999999997</v>
      </c>
      <c r="H287" s="9">
        <f t="shared" si="4"/>
        <v>0.8773153895256148</v>
      </c>
    </row>
    <row r="288" spans="1:8" ht="25.5">
      <c r="A288" s="4"/>
      <c r="B288" s="22">
        <v>85311</v>
      </c>
      <c r="C288" s="10" t="s">
        <v>145</v>
      </c>
      <c r="D288" s="34"/>
      <c r="E288" s="2">
        <f>SUM(E289)</f>
        <v>11508</v>
      </c>
      <c r="F288" s="2">
        <f>SUM(F289)</f>
        <v>11508</v>
      </c>
      <c r="G288" s="11">
        <f>SUM(G289)</f>
        <v>8220</v>
      </c>
      <c r="H288" s="9">
        <f t="shared" si="4"/>
        <v>0.7142857142857143</v>
      </c>
    </row>
    <row r="289" spans="1:8" ht="51">
      <c r="A289" s="4"/>
      <c r="B289" s="4"/>
      <c r="C289" s="12" t="s">
        <v>74</v>
      </c>
      <c r="D289" s="27" t="s">
        <v>117</v>
      </c>
      <c r="E289" s="13">
        <v>11508</v>
      </c>
      <c r="F289" s="13">
        <v>11508</v>
      </c>
      <c r="G289" s="24">
        <v>8220</v>
      </c>
      <c r="H289" s="9">
        <f t="shared" si="4"/>
        <v>0.7142857142857143</v>
      </c>
    </row>
    <row r="290" spans="1:8" ht="25.5">
      <c r="A290" s="4"/>
      <c r="B290" s="22">
        <v>85321</v>
      </c>
      <c r="C290" s="10" t="s">
        <v>127</v>
      </c>
      <c r="D290" s="34"/>
      <c r="E290" s="2">
        <f>SUM(E291)</f>
        <v>176000</v>
      </c>
      <c r="F290" s="2">
        <f>SUM(F291)</f>
        <v>259000</v>
      </c>
      <c r="G290" s="11">
        <f>SUM(G291)</f>
        <v>259000</v>
      </c>
      <c r="H290" s="9">
        <f t="shared" si="4"/>
        <v>1</v>
      </c>
    </row>
    <row r="291" spans="1:8" ht="63.75">
      <c r="A291" s="4"/>
      <c r="B291" s="4"/>
      <c r="C291" s="12" t="s">
        <v>62</v>
      </c>
      <c r="D291" s="27" t="s">
        <v>93</v>
      </c>
      <c r="E291" s="13">
        <v>176000</v>
      </c>
      <c r="F291" s="13">
        <v>259000</v>
      </c>
      <c r="G291" s="24">
        <v>259000</v>
      </c>
      <c r="H291" s="9">
        <f t="shared" si="4"/>
        <v>1</v>
      </c>
    </row>
    <row r="292" spans="1:8" ht="12.75">
      <c r="A292" s="4"/>
      <c r="B292" s="22">
        <v>85395</v>
      </c>
      <c r="C292" s="10" t="s">
        <v>4</v>
      </c>
      <c r="D292" s="34"/>
      <c r="E292" s="2">
        <f>SUM(E293:E307)</f>
        <v>774968</v>
      </c>
      <c r="F292" s="2">
        <f>SUM(F293:F307)</f>
        <v>1599998</v>
      </c>
      <c r="G292" s="11">
        <f>SUM(G293:G307)</f>
        <v>1373803.6999999997</v>
      </c>
      <c r="H292" s="9">
        <f aca="true" t="shared" si="5" ref="H292:H360">G292/F292</f>
        <v>0.8586283857854821</v>
      </c>
    </row>
    <row r="293" spans="1:8" ht="12.75">
      <c r="A293" s="4"/>
      <c r="B293" s="4"/>
      <c r="C293" s="12" t="s">
        <v>131</v>
      </c>
      <c r="D293" s="27" t="s">
        <v>87</v>
      </c>
      <c r="E293" s="13">
        <v>27965</v>
      </c>
      <c r="F293" s="13">
        <v>27965</v>
      </c>
      <c r="G293" s="24">
        <v>28360</v>
      </c>
      <c r="H293" s="9">
        <f t="shared" si="5"/>
        <v>1.0141247988557125</v>
      </c>
    </row>
    <row r="294" spans="1:8" ht="12.75">
      <c r="A294" s="4"/>
      <c r="B294" s="4"/>
      <c r="C294" s="12" t="s">
        <v>3</v>
      </c>
      <c r="D294" s="27" t="s">
        <v>98</v>
      </c>
      <c r="E294" s="13"/>
      <c r="F294" s="13"/>
      <c r="G294" s="24">
        <v>7243.51</v>
      </c>
      <c r="H294" s="9"/>
    </row>
    <row r="295" spans="1:8" ht="38.25">
      <c r="A295" s="4"/>
      <c r="B295" s="53"/>
      <c r="C295" s="37" t="s">
        <v>225</v>
      </c>
      <c r="D295" s="49">
        <v>2007</v>
      </c>
      <c r="E295" s="50"/>
      <c r="F295" s="50">
        <v>567062</v>
      </c>
      <c r="G295" s="51">
        <v>556599.94</v>
      </c>
      <c r="H295" s="52">
        <f t="shared" si="5"/>
        <v>0.9815504124769424</v>
      </c>
    </row>
    <row r="296" spans="1:8" ht="38.25">
      <c r="A296" s="4"/>
      <c r="B296" s="53"/>
      <c r="C296" s="37" t="s">
        <v>202</v>
      </c>
      <c r="D296" s="49" t="s">
        <v>183</v>
      </c>
      <c r="E296" s="50">
        <v>173921</v>
      </c>
      <c r="F296" s="50">
        <v>274771</v>
      </c>
      <c r="G296" s="51">
        <v>167324.26</v>
      </c>
      <c r="H296" s="52">
        <f t="shared" si="5"/>
        <v>0.6089589512721503</v>
      </c>
    </row>
    <row r="297" spans="1:8" ht="38.25">
      <c r="A297" s="4"/>
      <c r="B297" s="53"/>
      <c r="C297" s="37" t="s">
        <v>203</v>
      </c>
      <c r="D297" s="49" t="s">
        <v>183</v>
      </c>
      <c r="E297" s="50">
        <v>199780</v>
      </c>
      <c r="F297" s="50">
        <v>284398</v>
      </c>
      <c r="G297" s="51">
        <v>186325.04</v>
      </c>
      <c r="H297" s="52">
        <f t="shared" si="5"/>
        <v>0.6551559434313884</v>
      </c>
    </row>
    <row r="298" spans="1:8" ht="38.25">
      <c r="A298" s="4"/>
      <c r="B298" s="53"/>
      <c r="C298" s="37" t="s">
        <v>204</v>
      </c>
      <c r="D298" s="49" t="s">
        <v>183</v>
      </c>
      <c r="E298" s="50">
        <v>55146</v>
      </c>
      <c r="F298" s="50">
        <v>55146</v>
      </c>
      <c r="G298" s="51">
        <v>47568.35</v>
      </c>
      <c r="H298" s="52">
        <f t="shared" si="5"/>
        <v>0.8625893083813876</v>
      </c>
    </row>
    <row r="299" spans="1:8" ht="38.25">
      <c r="A299" s="4"/>
      <c r="B299" s="53"/>
      <c r="C299" s="37" t="s">
        <v>205</v>
      </c>
      <c r="D299" s="49" t="s">
        <v>183</v>
      </c>
      <c r="E299" s="50">
        <v>47770</v>
      </c>
      <c r="F299" s="50">
        <v>47894</v>
      </c>
      <c r="G299" s="51">
        <v>47702.31</v>
      </c>
      <c r="H299" s="52">
        <f t="shared" si="5"/>
        <v>0.9959976197436003</v>
      </c>
    </row>
    <row r="300" spans="1:8" ht="38.25">
      <c r="A300" s="4"/>
      <c r="B300" s="53"/>
      <c r="C300" s="37" t="s">
        <v>206</v>
      </c>
      <c r="D300" s="49" t="s">
        <v>183</v>
      </c>
      <c r="E300" s="50">
        <v>122409</v>
      </c>
      <c r="F300" s="50">
        <v>167086</v>
      </c>
      <c r="G300" s="51">
        <v>166366.5</v>
      </c>
      <c r="H300" s="52">
        <f t="shared" si="5"/>
        <v>0.9956938343128688</v>
      </c>
    </row>
    <row r="301" spans="1:8" ht="38.25">
      <c r="A301" s="4"/>
      <c r="B301" s="53"/>
      <c r="C301" s="37" t="s">
        <v>207</v>
      </c>
      <c r="D301" s="49" t="s">
        <v>183</v>
      </c>
      <c r="E301" s="50">
        <v>98732</v>
      </c>
      <c r="F301" s="50">
        <v>101747</v>
      </c>
      <c r="G301" s="51">
        <v>99486.5</v>
      </c>
      <c r="H301" s="52">
        <f t="shared" si="5"/>
        <v>0.9777831287408966</v>
      </c>
    </row>
    <row r="302" spans="1:8" ht="38.25">
      <c r="A302" s="4"/>
      <c r="B302" s="53"/>
      <c r="C302" s="37" t="s">
        <v>226</v>
      </c>
      <c r="D302" s="49">
        <v>2009</v>
      </c>
      <c r="E302" s="50"/>
      <c r="F302" s="50">
        <v>9430</v>
      </c>
      <c r="G302" s="51">
        <v>9255.63</v>
      </c>
      <c r="H302" s="52">
        <f t="shared" si="5"/>
        <v>0.9815090137857899</v>
      </c>
    </row>
    <row r="303" spans="1:8" ht="38.25">
      <c r="A303" s="4"/>
      <c r="B303" s="53"/>
      <c r="C303" s="37" t="s">
        <v>208</v>
      </c>
      <c r="D303" s="49" t="s">
        <v>151</v>
      </c>
      <c r="E303" s="50">
        <v>14763</v>
      </c>
      <c r="F303" s="50">
        <v>18738</v>
      </c>
      <c r="G303" s="51">
        <v>14513.44</v>
      </c>
      <c r="H303" s="52">
        <f t="shared" si="5"/>
        <v>0.7745458426726438</v>
      </c>
    </row>
    <row r="304" spans="1:8" ht="38.25">
      <c r="A304" s="4"/>
      <c r="B304" s="53"/>
      <c r="C304" s="37" t="s">
        <v>209</v>
      </c>
      <c r="D304" s="49" t="s">
        <v>151</v>
      </c>
      <c r="E304" s="50">
        <v>9732</v>
      </c>
      <c r="F304" s="50">
        <v>9732</v>
      </c>
      <c r="G304" s="51">
        <v>9251.64</v>
      </c>
      <c r="H304" s="52">
        <f t="shared" si="5"/>
        <v>0.9506411837237977</v>
      </c>
    </row>
    <row r="305" spans="1:8" ht="38.25">
      <c r="A305" s="4"/>
      <c r="B305" s="53"/>
      <c r="C305" s="37" t="s">
        <v>210</v>
      </c>
      <c r="D305" s="49" t="s">
        <v>151</v>
      </c>
      <c r="E305" s="50">
        <v>8430</v>
      </c>
      <c r="F305" s="50">
        <v>8499</v>
      </c>
      <c r="G305" s="51">
        <v>8464.8</v>
      </c>
      <c r="H305" s="52">
        <f t="shared" si="5"/>
        <v>0.9959759971761383</v>
      </c>
    </row>
    <row r="306" spans="1:8" ht="38.25">
      <c r="A306" s="4"/>
      <c r="B306" s="53"/>
      <c r="C306" s="37" t="s">
        <v>227</v>
      </c>
      <c r="D306" s="49">
        <v>2009</v>
      </c>
      <c r="E306" s="50"/>
      <c r="F306" s="50">
        <v>11168</v>
      </c>
      <c r="G306" s="51">
        <v>10924.09</v>
      </c>
      <c r="H306" s="52">
        <f t="shared" si="5"/>
        <v>0.9781599212034384</v>
      </c>
    </row>
    <row r="307" spans="1:8" ht="38.25">
      <c r="A307" s="4"/>
      <c r="B307" s="53"/>
      <c r="C307" s="37" t="s">
        <v>203</v>
      </c>
      <c r="D307" s="49" t="s">
        <v>151</v>
      </c>
      <c r="E307" s="50">
        <v>16320</v>
      </c>
      <c r="F307" s="50">
        <v>16362</v>
      </c>
      <c r="G307" s="51">
        <v>14417.69</v>
      </c>
      <c r="H307" s="52">
        <f t="shared" si="5"/>
        <v>0.8811691724728029</v>
      </c>
    </row>
    <row r="308" spans="1:8" ht="12.75">
      <c r="A308" s="21">
        <v>854</v>
      </c>
      <c r="B308" s="21"/>
      <c r="C308" s="7" t="s">
        <v>50</v>
      </c>
      <c r="D308" s="33"/>
      <c r="E308" s="1">
        <f>SUM(E309+E311+E316)</f>
        <v>1389515</v>
      </c>
      <c r="F308" s="1">
        <f>SUM(F309+F311+F316)</f>
        <v>2596486</v>
      </c>
      <c r="G308" s="8">
        <f>SUM(G309+G311+G316)</f>
        <v>2528244.6999999997</v>
      </c>
      <c r="H308" s="9">
        <f t="shared" si="5"/>
        <v>0.9737178247831876</v>
      </c>
    </row>
    <row r="309" spans="1:8" ht="12.75">
      <c r="A309" s="4"/>
      <c r="B309" s="22">
        <v>85406</v>
      </c>
      <c r="C309" s="10" t="s">
        <v>136</v>
      </c>
      <c r="D309" s="34"/>
      <c r="E309" s="2">
        <f>SUM(E310)</f>
        <v>1200</v>
      </c>
      <c r="F309" s="2">
        <f>SUM(F310)</f>
        <v>1200</v>
      </c>
      <c r="G309" s="11">
        <f>SUM(G310)</f>
        <v>1550.19</v>
      </c>
      <c r="H309" s="9">
        <f t="shared" si="5"/>
        <v>1.291825</v>
      </c>
    </row>
    <row r="310" spans="1:8" ht="12.75">
      <c r="A310" s="4"/>
      <c r="B310" s="4"/>
      <c r="C310" s="12" t="s">
        <v>3</v>
      </c>
      <c r="D310" s="27" t="s">
        <v>98</v>
      </c>
      <c r="E310" s="13">
        <v>1200</v>
      </c>
      <c r="F310" s="13">
        <v>1200</v>
      </c>
      <c r="G310" s="24">
        <v>1550.19</v>
      </c>
      <c r="H310" s="9">
        <f t="shared" si="5"/>
        <v>1.291825</v>
      </c>
    </row>
    <row r="311" spans="1:8" ht="12.75">
      <c r="A311" s="4"/>
      <c r="B311" s="22">
        <v>85410</v>
      </c>
      <c r="C311" s="10" t="s">
        <v>51</v>
      </c>
      <c r="D311" s="34"/>
      <c r="E311" s="2">
        <f>SUM(E312:E315)</f>
        <v>1388315</v>
      </c>
      <c r="F311" s="2">
        <f>SUM(F312:F315)</f>
        <v>1636689</v>
      </c>
      <c r="G311" s="11">
        <f>SUM(G312:G315)</f>
        <v>1639697.18</v>
      </c>
      <c r="H311" s="9">
        <f t="shared" si="5"/>
        <v>1.001837966773162</v>
      </c>
    </row>
    <row r="312" spans="1:8" ht="76.5">
      <c r="A312" s="4"/>
      <c r="B312" s="4"/>
      <c r="C312" s="12" t="s">
        <v>80</v>
      </c>
      <c r="D312" s="27" t="s">
        <v>90</v>
      </c>
      <c r="E312" s="13">
        <v>49745</v>
      </c>
      <c r="F312" s="13">
        <v>54025</v>
      </c>
      <c r="G312" s="24">
        <v>51798.39</v>
      </c>
      <c r="H312" s="9">
        <f t="shared" si="5"/>
        <v>0.9587855622397038</v>
      </c>
    </row>
    <row r="313" spans="1:8" ht="12.75">
      <c r="A313" s="4"/>
      <c r="B313" s="4"/>
      <c r="C313" s="12" t="s">
        <v>43</v>
      </c>
      <c r="D313" s="27" t="s">
        <v>116</v>
      </c>
      <c r="E313" s="13">
        <v>1328370</v>
      </c>
      <c r="F313" s="13">
        <v>1571721</v>
      </c>
      <c r="G313" s="24">
        <v>1573622.02</v>
      </c>
      <c r="H313" s="9">
        <f t="shared" si="5"/>
        <v>1.0012095149202689</v>
      </c>
    </row>
    <row r="314" spans="1:8" ht="12.75">
      <c r="A314" s="4"/>
      <c r="B314" s="4"/>
      <c r="C314" s="12" t="s">
        <v>131</v>
      </c>
      <c r="D314" s="27" t="s">
        <v>87</v>
      </c>
      <c r="E314" s="13"/>
      <c r="F314" s="13"/>
      <c r="G314" s="24">
        <v>1609.93</v>
      </c>
      <c r="H314" s="9"/>
    </row>
    <row r="315" spans="1:8" ht="12.75">
      <c r="A315" s="4"/>
      <c r="B315" s="4"/>
      <c r="C315" s="12" t="s">
        <v>3</v>
      </c>
      <c r="D315" s="27" t="s">
        <v>98</v>
      </c>
      <c r="E315" s="13">
        <v>10200</v>
      </c>
      <c r="F315" s="13">
        <v>10943</v>
      </c>
      <c r="G315" s="24">
        <v>12666.84</v>
      </c>
      <c r="H315" s="9">
        <f t="shared" si="5"/>
        <v>1.1575290139815406</v>
      </c>
    </row>
    <row r="316" spans="1:8" ht="12.75">
      <c r="A316" s="4"/>
      <c r="B316" s="22">
        <v>85415</v>
      </c>
      <c r="C316" s="10" t="s">
        <v>50</v>
      </c>
      <c r="D316" s="34"/>
      <c r="E316" s="2"/>
      <c r="F316" s="2">
        <f>SUM(F317)</f>
        <v>958597</v>
      </c>
      <c r="G316" s="11">
        <f>SUM(G317)</f>
        <v>886997.33</v>
      </c>
      <c r="H316" s="9">
        <f t="shared" si="5"/>
        <v>0.9253078509530073</v>
      </c>
    </row>
    <row r="317" spans="1:8" ht="38.25">
      <c r="A317" s="4"/>
      <c r="B317" s="4"/>
      <c r="C317" s="12" t="s">
        <v>73</v>
      </c>
      <c r="D317" s="27" t="s">
        <v>115</v>
      </c>
      <c r="E317" s="13"/>
      <c r="F317" s="13">
        <v>958597</v>
      </c>
      <c r="G317" s="24">
        <v>886997.33</v>
      </c>
      <c r="H317" s="9">
        <f t="shared" si="5"/>
        <v>0.9253078509530073</v>
      </c>
    </row>
    <row r="318" spans="1:8" ht="25.5">
      <c r="A318" s="21">
        <v>900</v>
      </c>
      <c r="B318" s="21"/>
      <c r="C318" s="7" t="s">
        <v>52</v>
      </c>
      <c r="D318" s="33"/>
      <c r="E318" s="1">
        <f>SUM(E319+E325+E329+E331)</f>
        <v>14001063.94</v>
      </c>
      <c r="F318" s="1">
        <f>SUM(F319+F325+F329+F331)</f>
        <v>10591186</v>
      </c>
      <c r="G318" s="8">
        <f>SUM(G319+G325+G329+G331)</f>
        <v>10651295.990000002</v>
      </c>
      <c r="H318" s="9">
        <f t="shared" si="5"/>
        <v>1.0056754729829125</v>
      </c>
    </row>
    <row r="319" spans="1:8" ht="12.75">
      <c r="A319" s="4"/>
      <c r="B319" s="22">
        <v>90002</v>
      </c>
      <c r="C319" s="10" t="s">
        <v>53</v>
      </c>
      <c r="D319" s="34"/>
      <c r="E319" s="2">
        <f>SUM(E320:E324)</f>
        <v>11992763.94</v>
      </c>
      <c r="F319" s="2">
        <f>SUM(F320:F324)</f>
        <v>8451051</v>
      </c>
      <c r="G319" s="11">
        <f>SUM(G320:G324)</f>
        <v>8446158.06</v>
      </c>
      <c r="H319" s="9">
        <f t="shared" si="5"/>
        <v>0.9994210258582039</v>
      </c>
    </row>
    <row r="320" spans="1:8" ht="12.75">
      <c r="A320" s="4"/>
      <c r="B320" s="4"/>
      <c r="C320" s="12" t="s">
        <v>43</v>
      </c>
      <c r="D320" s="27" t="s">
        <v>116</v>
      </c>
      <c r="E320" s="13">
        <v>650000</v>
      </c>
      <c r="F320" s="13">
        <v>650000</v>
      </c>
      <c r="G320" s="24">
        <v>645243.8</v>
      </c>
      <c r="H320" s="9">
        <f t="shared" si="5"/>
        <v>0.9926827692307693</v>
      </c>
    </row>
    <row r="321" spans="1:8" ht="38.25">
      <c r="A321" s="4"/>
      <c r="B321" s="4"/>
      <c r="C321" s="12" t="s">
        <v>237</v>
      </c>
      <c r="D321" s="27">
        <v>2700</v>
      </c>
      <c r="E321" s="13"/>
      <c r="F321" s="13">
        <v>3545</v>
      </c>
      <c r="G321" s="24">
        <v>5406.78</v>
      </c>
      <c r="H321" s="9">
        <f t="shared" si="5"/>
        <v>1.525184767277856</v>
      </c>
    </row>
    <row r="322" spans="1:8" ht="76.5">
      <c r="A322" s="4"/>
      <c r="B322" s="4"/>
      <c r="C322" s="12" t="s">
        <v>187</v>
      </c>
      <c r="D322" s="27" t="s">
        <v>176</v>
      </c>
      <c r="E322" s="13">
        <v>6273310</v>
      </c>
      <c r="F322" s="13">
        <v>2728052</v>
      </c>
      <c r="G322" s="24">
        <v>2728052.98</v>
      </c>
      <c r="H322" s="9">
        <f t="shared" si="5"/>
        <v>1.0000003592306892</v>
      </c>
    </row>
    <row r="323" spans="1:8" ht="63.75">
      <c r="A323" s="4"/>
      <c r="B323" s="4"/>
      <c r="C323" s="12" t="s">
        <v>138</v>
      </c>
      <c r="D323" s="27" t="s">
        <v>170</v>
      </c>
      <c r="E323" s="13">
        <v>3797639.94</v>
      </c>
      <c r="F323" s="13">
        <v>3797640</v>
      </c>
      <c r="G323" s="24">
        <v>3795640.52</v>
      </c>
      <c r="H323" s="9">
        <f t="shared" si="5"/>
        <v>0.999473494064735</v>
      </c>
    </row>
    <row r="324" spans="1:8" ht="63.75">
      <c r="A324" s="4"/>
      <c r="B324" s="4"/>
      <c r="C324" s="12" t="s">
        <v>139</v>
      </c>
      <c r="D324" s="27" t="s">
        <v>171</v>
      </c>
      <c r="E324" s="13">
        <v>1271814</v>
      </c>
      <c r="F324" s="13">
        <v>1271814</v>
      </c>
      <c r="G324" s="24">
        <v>1271813.98</v>
      </c>
      <c r="H324" s="9">
        <f t="shared" si="5"/>
        <v>0.99999998427443</v>
      </c>
    </row>
    <row r="325" spans="1:8" ht="25.5">
      <c r="A325" s="4"/>
      <c r="B325" s="22" t="s">
        <v>200</v>
      </c>
      <c r="C325" s="10" t="s">
        <v>228</v>
      </c>
      <c r="D325" s="34"/>
      <c r="E325" s="2">
        <f>SUM(E326:E328)</f>
        <v>1303390</v>
      </c>
      <c r="F325" s="2">
        <f>SUM(F326:F328)</f>
        <v>916927</v>
      </c>
      <c r="G325" s="11">
        <f>SUM(G326:G328)</f>
        <v>1004500.98</v>
      </c>
      <c r="H325" s="9">
        <f t="shared" si="5"/>
        <v>1.0955081266011362</v>
      </c>
    </row>
    <row r="326" spans="1:8" ht="12.75">
      <c r="A326" s="4"/>
      <c r="B326" s="26"/>
      <c r="C326" s="12" t="s">
        <v>131</v>
      </c>
      <c r="D326" s="27" t="s">
        <v>87</v>
      </c>
      <c r="E326" s="3"/>
      <c r="F326" s="3">
        <v>15025</v>
      </c>
      <c r="G326" s="23">
        <v>15025.49</v>
      </c>
      <c r="H326" s="9"/>
    </row>
    <row r="327" spans="1:8" ht="12.75">
      <c r="A327" s="4"/>
      <c r="B327" s="26"/>
      <c r="C327" s="12" t="s">
        <v>3</v>
      </c>
      <c r="D327" s="27" t="s">
        <v>98</v>
      </c>
      <c r="E327" s="3"/>
      <c r="F327" s="3"/>
      <c r="G327" s="23">
        <v>1440.35</v>
      </c>
      <c r="H327" s="9"/>
    </row>
    <row r="328" spans="1:8" ht="76.5">
      <c r="A328" s="4"/>
      <c r="B328" s="4"/>
      <c r="C328" s="12" t="s">
        <v>187</v>
      </c>
      <c r="D328" s="27" t="s">
        <v>176</v>
      </c>
      <c r="E328" s="13">
        <v>1303390</v>
      </c>
      <c r="F328" s="13">
        <v>901902</v>
      </c>
      <c r="G328" s="24">
        <v>988035.14</v>
      </c>
      <c r="H328" s="9">
        <f t="shared" si="5"/>
        <v>1.0955016620431044</v>
      </c>
    </row>
    <row r="329" spans="1:8" ht="38.25">
      <c r="A329" s="4"/>
      <c r="B329" s="22" t="s">
        <v>194</v>
      </c>
      <c r="C329" s="10" t="s">
        <v>195</v>
      </c>
      <c r="D329" s="34"/>
      <c r="E329" s="2">
        <f>SUM(E330)</f>
        <v>593000</v>
      </c>
      <c r="F329" s="2">
        <f>SUM(F330)</f>
        <v>593000</v>
      </c>
      <c r="G329" s="11">
        <f>SUM(G330)</f>
        <v>595141.81</v>
      </c>
      <c r="H329" s="9">
        <f t="shared" si="5"/>
        <v>1.0036118212478922</v>
      </c>
    </row>
    <row r="330" spans="1:8" ht="12.75">
      <c r="A330" s="4"/>
      <c r="B330" s="4"/>
      <c r="C330" s="12" t="s">
        <v>11</v>
      </c>
      <c r="D330" s="27" t="s">
        <v>89</v>
      </c>
      <c r="E330" s="13">
        <v>593000</v>
      </c>
      <c r="F330" s="13">
        <v>593000</v>
      </c>
      <c r="G330" s="24">
        <v>595141.81</v>
      </c>
      <c r="H330" s="9">
        <f t="shared" si="5"/>
        <v>1.0036118212478922</v>
      </c>
    </row>
    <row r="331" spans="1:8" ht="12.75">
      <c r="A331" s="4"/>
      <c r="B331" s="22">
        <v>90095</v>
      </c>
      <c r="C331" s="10" t="s">
        <v>4</v>
      </c>
      <c r="D331" s="34"/>
      <c r="E331" s="2">
        <f>SUM(E332:E336)</f>
        <v>111910</v>
      </c>
      <c r="F331" s="2">
        <f>SUM(F332:F336)</f>
        <v>630208</v>
      </c>
      <c r="G331" s="11">
        <f>SUM(G332:G336)</f>
        <v>605495.14</v>
      </c>
      <c r="H331" s="9">
        <f t="shared" si="5"/>
        <v>0.9607861848786433</v>
      </c>
    </row>
    <row r="332" spans="1:8" ht="76.5">
      <c r="A332" s="4"/>
      <c r="B332" s="4"/>
      <c r="C332" s="12" t="s">
        <v>80</v>
      </c>
      <c r="D332" s="27" t="s">
        <v>90</v>
      </c>
      <c r="E332" s="13">
        <v>111910</v>
      </c>
      <c r="F332" s="13">
        <v>111910</v>
      </c>
      <c r="G332" s="24">
        <v>92035.08</v>
      </c>
      <c r="H332" s="9">
        <f t="shared" si="5"/>
        <v>0.8224026449825753</v>
      </c>
    </row>
    <row r="333" spans="1:8" ht="12.75">
      <c r="A333" s="4"/>
      <c r="B333" s="4"/>
      <c r="C333" s="12" t="s">
        <v>239</v>
      </c>
      <c r="D333" s="27" t="s">
        <v>229</v>
      </c>
      <c r="E333" s="13"/>
      <c r="F333" s="13">
        <v>425000</v>
      </c>
      <c r="G333" s="24">
        <v>425000</v>
      </c>
      <c r="H333" s="9">
        <f t="shared" si="5"/>
        <v>1</v>
      </c>
    </row>
    <row r="334" spans="1:8" ht="12.75">
      <c r="A334" s="4"/>
      <c r="B334" s="4"/>
      <c r="C334" s="12" t="s">
        <v>8</v>
      </c>
      <c r="D334" s="27" t="s">
        <v>87</v>
      </c>
      <c r="E334" s="13"/>
      <c r="F334" s="13">
        <v>15024</v>
      </c>
      <c r="G334" s="24">
        <v>22167.65</v>
      </c>
      <c r="H334" s="9">
        <f t="shared" si="5"/>
        <v>1.4754825612353568</v>
      </c>
    </row>
    <row r="335" spans="1:8" ht="51">
      <c r="A335" s="4"/>
      <c r="B335" s="4"/>
      <c r="C335" s="12" t="s">
        <v>236</v>
      </c>
      <c r="D335" s="27" t="s">
        <v>230</v>
      </c>
      <c r="E335" s="13"/>
      <c r="F335" s="13">
        <v>63999</v>
      </c>
      <c r="G335" s="24">
        <v>52017.26</v>
      </c>
      <c r="H335" s="9">
        <f t="shared" si="5"/>
        <v>0.8127823872248005</v>
      </c>
    </row>
    <row r="336" spans="1:8" ht="63.75">
      <c r="A336" s="4"/>
      <c r="B336" s="4"/>
      <c r="C336" s="12" t="s">
        <v>144</v>
      </c>
      <c r="D336" s="27" t="s">
        <v>118</v>
      </c>
      <c r="E336" s="13"/>
      <c r="F336" s="13">
        <v>14275</v>
      </c>
      <c r="G336" s="24">
        <v>14275.15</v>
      </c>
      <c r="H336" s="9">
        <f t="shared" si="5"/>
        <v>1.0000105078809107</v>
      </c>
    </row>
    <row r="337" spans="1:8" ht="12.75">
      <c r="A337" s="21">
        <v>921</v>
      </c>
      <c r="B337" s="21"/>
      <c r="C337" s="7" t="s">
        <v>54</v>
      </c>
      <c r="D337" s="33"/>
      <c r="E337" s="1">
        <f>SUM(E338+E340+E345)</f>
        <v>45000</v>
      </c>
      <c r="F337" s="1">
        <f>SUM(F338+F340+F342+F345)</f>
        <v>377000</v>
      </c>
      <c r="G337" s="8">
        <f>SUM(G338+G340+G342+G345)</f>
        <v>373148.94999999995</v>
      </c>
      <c r="H337" s="9">
        <f t="shared" si="5"/>
        <v>0.9897850132625994</v>
      </c>
    </row>
    <row r="338" spans="1:8" ht="12.75">
      <c r="A338" s="26"/>
      <c r="B338" s="22">
        <v>92106</v>
      </c>
      <c r="C338" s="10" t="s">
        <v>231</v>
      </c>
      <c r="D338" s="34"/>
      <c r="E338" s="2"/>
      <c r="F338" s="2">
        <f>SUM(F339)</f>
        <v>2000</v>
      </c>
      <c r="G338" s="11">
        <f>SUM(G339)</f>
        <v>2000</v>
      </c>
      <c r="H338" s="9">
        <f t="shared" si="5"/>
        <v>1</v>
      </c>
    </row>
    <row r="339" spans="1:8" ht="51">
      <c r="A339" s="26"/>
      <c r="B339" s="26"/>
      <c r="C339" s="12" t="s">
        <v>74</v>
      </c>
      <c r="D339" s="27" t="s">
        <v>117</v>
      </c>
      <c r="E339" s="3"/>
      <c r="F339" s="3">
        <v>2000</v>
      </c>
      <c r="G339" s="23">
        <v>2000</v>
      </c>
      <c r="H339" s="9">
        <f t="shared" si="5"/>
        <v>1</v>
      </c>
    </row>
    <row r="340" spans="1:8" ht="12.75">
      <c r="A340" s="4"/>
      <c r="B340" s="22">
        <v>92116</v>
      </c>
      <c r="C340" s="10" t="s">
        <v>55</v>
      </c>
      <c r="D340" s="34"/>
      <c r="E340" s="2">
        <f>SUM(E341)</f>
        <v>45000</v>
      </c>
      <c r="F340" s="2">
        <f>SUM(F341)</f>
        <v>45000</v>
      </c>
      <c r="G340" s="11">
        <f>SUM(G341)</f>
        <v>45000</v>
      </c>
      <c r="H340" s="9">
        <f t="shared" si="5"/>
        <v>1</v>
      </c>
    </row>
    <row r="341" spans="1:8" ht="51">
      <c r="A341" s="4"/>
      <c r="B341" s="4"/>
      <c r="C341" s="12" t="s">
        <v>74</v>
      </c>
      <c r="D341" s="27" t="s">
        <v>117</v>
      </c>
      <c r="E341" s="13">
        <v>45000</v>
      </c>
      <c r="F341" s="13">
        <v>45000</v>
      </c>
      <c r="G341" s="24">
        <v>45000</v>
      </c>
      <c r="H341" s="9">
        <f t="shared" si="5"/>
        <v>1</v>
      </c>
    </row>
    <row r="342" spans="1:8" ht="12.75">
      <c r="A342" s="4"/>
      <c r="B342" s="22">
        <v>92118</v>
      </c>
      <c r="C342" s="10" t="s">
        <v>252</v>
      </c>
      <c r="D342" s="34"/>
      <c r="E342" s="2"/>
      <c r="F342" s="2">
        <f>SUM(F343:F344)</f>
        <v>288000</v>
      </c>
      <c r="G342" s="11">
        <f>SUM(G343:G344)</f>
        <v>288100.94999999995</v>
      </c>
      <c r="H342" s="9">
        <f t="shared" si="5"/>
        <v>1.0003505208333332</v>
      </c>
    </row>
    <row r="343" spans="1:8" ht="12.75">
      <c r="A343" s="4"/>
      <c r="B343" s="4"/>
      <c r="C343" s="12" t="s">
        <v>3</v>
      </c>
      <c r="D343" s="49" t="s">
        <v>98</v>
      </c>
      <c r="E343" s="13"/>
      <c r="F343" s="13"/>
      <c r="G343" s="24">
        <v>90.47</v>
      </c>
      <c r="H343" s="9"/>
    </row>
    <row r="344" spans="1:8" ht="76.5">
      <c r="A344" s="4"/>
      <c r="B344" s="4"/>
      <c r="C344" s="12" t="s">
        <v>261</v>
      </c>
      <c r="D344" s="27" t="s">
        <v>176</v>
      </c>
      <c r="E344" s="13"/>
      <c r="F344" s="13">
        <v>288000</v>
      </c>
      <c r="G344" s="24">
        <v>288010.48</v>
      </c>
      <c r="H344" s="9">
        <f t="shared" si="5"/>
        <v>1.0000363888888888</v>
      </c>
    </row>
    <row r="345" spans="1:8" ht="25.5">
      <c r="A345" s="4"/>
      <c r="B345" s="22">
        <v>92120</v>
      </c>
      <c r="C345" s="10" t="s">
        <v>232</v>
      </c>
      <c r="D345" s="34"/>
      <c r="E345" s="2"/>
      <c r="F345" s="2">
        <f>SUM(F346:F348)</f>
        <v>42000</v>
      </c>
      <c r="G345" s="11">
        <f>SUM(G346:G348)</f>
        <v>38048</v>
      </c>
      <c r="H345" s="9"/>
    </row>
    <row r="346" spans="1:8" ht="12.75">
      <c r="A346" s="4"/>
      <c r="B346" s="4"/>
      <c r="C346" s="12" t="s">
        <v>131</v>
      </c>
      <c r="D346" s="27" t="s">
        <v>87</v>
      </c>
      <c r="E346" s="13"/>
      <c r="F346" s="13">
        <v>12000</v>
      </c>
      <c r="G346" s="24">
        <v>8000</v>
      </c>
      <c r="H346" s="9">
        <f t="shared" si="5"/>
        <v>0.6666666666666666</v>
      </c>
    </row>
    <row r="347" spans="1:8" ht="12.75">
      <c r="A347" s="4"/>
      <c r="B347" s="4"/>
      <c r="C347" s="12" t="s">
        <v>3</v>
      </c>
      <c r="D347" s="27" t="s">
        <v>98</v>
      </c>
      <c r="E347" s="13"/>
      <c r="F347" s="13"/>
      <c r="G347" s="24">
        <v>48</v>
      </c>
      <c r="H347" s="9"/>
    </row>
    <row r="348" spans="1:8" ht="38.25">
      <c r="A348" s="4"/>
      <c r="B348" s="4"/>
      <c r="C348" s="12" t="s">
        <v>238</v>
      </c>
      <c r="D348" s="27">
        <v>2710</v>
      </c>
      <c r="E348" s="13"/>
      <c r="F348" s="13">
        <v>30000</v>
      </c>
      <c r="G348" s="24">
        <v>30000</v>
      </c>
      <c r="H348" s="9">
        <f t="shared" si="5"/>
        <v>1</v>
      </c>
    </row>
    <row r="349" spans="1:8" ht="12.75">
      <c r="A349" s="21">
        <v>926</v>
      </c>
      <c r="B349" s="21"/>
      <c r="C349" s="7" t="s">
        <v>186</v>
      </c>
      <c r="D349" s="33"/>
      <c r="E349" s="1">
        <f>SUM(E353+E358)</f>
        <v>1382500</v>
      </c>
      <c r="F349" s="1">
        <f>SUM(F350+F353+F358)</f>
        <v>1682500</v>
      </c>
      <c r="G349" s="8">
        <f>SUM(G350+G353+G358)</f>
        <v>1629042.0899999999</v>
      </c>
      <c r="H349" s="9">
        <f t="shared" si="5"/>
        <v>0.9682270965824665</v>
      </c>
    </row>
    <row r="350" spans="1:8" ht="12.75">
      <c r="A350" s="53"/>
      <c r="B350" s="22">
        <v>92601</v>
      </c>
      <c r="C350" s="10" t="s">
        <v>257</v>
      </c>
      <c r="D350" s="34"/>
      <c r="E350" s="2"/>
      <c r="F350" s="2">
        <f>SUM(F351:F352)</f>
        <v>300000</v>
      </c>
      <c r="G350" s="11">
        <f>SUM(G351:G352)</f>
        <v>252121.03</v>
      </c>
      <c r="H350" s="9"/>
    </row>
    <row r="351" spans="1:8" ht="38.25">
      <c r="A351" s="53"/>
      <c r="B351" s="53"/>
      <c r="C351" s="37" t="s">
        <v>198</v>
      </c>
      <c r="D351" s="49" t="s">
        <v>180</v>
      </c>
      <c r="E351" s="50"/>
      <c r="F351" s="50"/>
      <c r="G351" s="51">
        <v>10121.03</v>
      </c>
      <c r="H351" s="9"/>
    </row>
    <row r="352" spans="1:8" ht="38.25">
      <c r="A352" s="53"/>
      <c r="B352" s="53"/>
      <c r="C352" s="37" t="s">
        <v>256</v>
      </c>
      <c r="D352" s="49" t="s">
        <v>255</v>
      </c>
      <c r="E352" s="50"/>
      <c r="F352" s="50">
        <v>300000</v>
      </c>
      <c r="G352" s="51">
        <v>242000</v>
      </c>
      <c r="H352" s="9">
        <f t="shared" si="5"/>
        <v>0.8066666666666666</v>
      </c>
    </row>
    <row r="353" spans="1:8" ht="12.75">
      <c r="A353" s="4"/>
      <c r="B353" s="22" t="s">
        <v>156</v>
      </c>
      <c r="C353" s="10" t="s">
        <v>157</v>
      </c>
      <c r="D353" s="34"/>
      <c r="E353" s="2">
        <f>SUM(E354:E357)</f>
        <v>1382500</v>
      </c>
      <c r="F353" s="2">
        <f>SUM(F354:F355:F356:F357)</f>
        <v>1382500</v>
      </c>
      <c r="G353" s="11">
        <f>SUM(G354:G355:G356:G357)</f>
        <v>1376437.92</v>
      </c>
      <c r="H353" s="9">
        <f t="shared" si="5"/>
        <v>0.9956151320072332</v>
      </c>
    </row>
    <row r="354" spans="1:8" ht="12.75">
      <c r="A354" s="4"/>
      <c r="B354" s="4"/>
      <c r="C354" s="12" t="s">
        <v>43</v>
      </c>
      <c r="D354" s="27" t="s">
        <v>116</v>
      </c>
      <c r="E354" s="13">
        <v>1100000</v>
      </c>
      <c r="F354" s="13">
        <v>1100000</v>
      </c>
      <c r="G354" s="24">
        <v>1352487.24</v>
      </c>
      <c r="H354" s="9">
        <f t="shared" si="5"/>
        <v>1.2295338545454546</v>
      </c>
    </row>
    <row r="355" spans="1:8" ht="76.5">
      <c r="A355" s="4"/>
      <c r="B355" s="4"/>
      <c r="C355" s="12" t="s">
        <v>80</v>
      </c>
      <c r="D355" s="27" t="s">
        <v>90</v>
      </c>
      <c r="E355" s="13">
        <v>274500</v>
      </c>
      <c r="F355" s="13">
        <v>274500</v>
      </c>
      <c r="G355" s="24">
        <v>8927.93</v>
      </c>
      <c r="H355" s="9">
        <f t="shared" si="5"/>
        <v>0.03252433515482696</v>
      </c>
    </row>
    <row r="356" spans="1:8" ht="12.75">
      <c r="A356" s="4"/>
      <c r="B356" s="4"/>
      <c r="C356" s="12" t="s">
        <v>3</v>
      </c>
      <c r="D356" s="27" t="s">
        <v>98</v>
      </c>
      <c r="E356" s="13">
        <v>2000</v>
      </c>
      <c r="F356" s="13">
        <v>2000</v>
      </c>
      <c r="G356" s="24">
        <v>1902.1</v>
      </c>
      <c r="H356" s="9">
        <f t="shared" si="5"/>
        <v>0.95105</v>
      </c>
    </row>
    <row r="357" spans="1:8" ht="12.75">
      <c r="A357" s="4"/>
      <c r="B357" s="4"/>
      <c r="C357" s="12" t="s">
        <v>8</v>
      </c>
      <c r="D357" s="27" t="s">
        <v>87</v>
      </c>
      <c r="E357" s="13">
        <v>6000</v>
      </c>
      <c r="F357" s="13">
        <v>6000</v>
      </c>
      <c r="G357" s="24">
        <v>13120.65</v>
      </c>
      <c r="H357" s="9">
        <f t="shared" si="5"/>
        <v>2.186775</v>
      </c>
    </row>
    <row r="358" spans="1:8" ht="12.75">
      <c r="A358" s="4"/>
      <c r="B358" s="22">
        <v>92695</v>
      </c>
      <c r="C358" s="10" t="s">
        <v>4</v>
      </c>
      <c r="D358" s="34"/>
      <c r="E358" s="2"/>
      <c r="F358" s="2"/>
      <c r="G358" s="11">
        <f>SUM(G359)</f>
        <v>483.14</v>
      </c>
      <c r="H358" s="9"/>
    </row>
    <row r="359" spans="1:8" ht="12.75">
      <c r="A359" s="4"/>
      <c r="B359" s="4"/>
      <c r="C359" s="12" t="s">
        <v>8</v>
      </c>
      <c r="D359" s="27" t="s">
        <v>87</v>
      </c>
      <c r="E359" s="13"/>
      <c r="F359" s="13"/>
      <c r="G359" s="24">
        <v>483.14</v>
      </c>
      <c r="H359" s="9"/>
    </row>
    <row r="360" spans="1:8" ht="27.75" customHeight="1">
      <c r="A360" s="14"/>
      <c r="B360" s="14"/>
      <c r="C360" s="14" t="s">
        <v>56</v>
      </c>
      <c r="D360" s="35"/>
      <c r="E360" s="15">
        <f>SUM(E10+E14+E17+E36+E45+E57+E68+E87+E92+E103+E141+E158+E208+E218+E287+E308+E318+E337+E349)</f>
        <v>278834534.94</v>
      </c>
      <c r="F360" s="15">
        <f>SUM(F10+F14+F17+F36+F45+F57+F68+F87+F92+F103+F141+F158+F208+F218+F287+F308+F318+F337+F349)</f>
        <v>285628225.2</v>
      </c>
      <c r="G360" s="25">
        <f>SUM(G10+G14+G17+G36+G45+G57+G68+G87+G92+G103+G141+G158+G208+G218+G287+G308+G318+G337+G349)</f>
        <v>285651435.1099999</v>
      </c>
      <c r="H360" s="9">
        <f t="shared" si="5"/>
        <v>1.0000812591612178</v>
      </c>
    </row>
    <row r="362" spans="5:7" ht="12.75">
      <c r="E362" s="54"/>
      <c r="F362" s="54"/>
      <c r="G362" s="54"/>
    </row>
    <row r="364" spans="5:7" ht="12.75">
      <c r="E364" s="54"/>
      <c r="F364" s="54"/>
      <c r="G364" s="54"/>
    </row>
  </sheetData>
  <mergeCells count="3">
    <mergeCell ref="A6:H6"/>
    <mergeCell ref="E362:G362"/>
    <mergeCell ref="E364:G36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2012-03-21T12:09:58Z</cp:lastPrinted>
  <dcterms:created xsi:type="dcterms:W3CDTF">2001-09-17T09:03:48Z</dcterms:created>
  <dcterms:modified xsi:type="dcterms:W3CDTF">2012-03-21T12:10:20Z</dcterms:modified>
  <cp:category/>
  <cp:version/>
  <cp:contentType/>
  <cp:contentStatus/>
</cp:coreProperties>
</file>