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1"/>
  </bookViews>
  <sheets>
    <sheet name="Załącznik Nr 1-dochody" sheetId="1" r:id="rId1"/>
    <sheet name="Załącznik Nr 1a-zad.adm.rząd." sheetId="2" r:id="rId2"/>
  </sheets>
  <definedNames>
    <definedName name="_xlnm.Print_Titles" localSheetId="0">'Załącznik Nr 1-dochody'!$11:$11</definedName>
    <definedName name="Z_F15D1700_FBD3_11D7_9137_0001020BE0E4_.wvu.PrintTitles" localSheetId="0" hidden="1">'Załącznik Nr 1-dochody'!$10:$10</definedName>
  </definedNames>
  <calcPr fullCalcOnLoad="1"/>
</workbook>
</file>

<file path=xl/sharedStrings.xml><?xml version="1.0" encoding="utf-8"?>
<sst xmlns="http://schemas.openxmlformats.org/spreadsheetml/2006/main" count="584" uniqueCount="309">
  <si>
    <t>Dział</t>
  </si>
  <si>
    <t>Rozdz.</t>
  </si>
  <si>
    <t>Wyszczególnienie</t>
  </si>
  <si>
    <t>Pozostałe odsetki</t>
  </si>
  <si>
    <t>Pozostała działalność</t>
  </si>
  <si>
    <t>050</t>
  </si>
  <si>
    <t>Rybołówstwo i rybactwo</t>
  </si>
  <si>
    <t>05095</t>
  </si>
  <si>
    <t>Wpływy z różnych dochodów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</si>
  <si>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</si>
  <si>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</si>
  <si>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</si>
  <si>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</si>
  <si>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</si>
  <si>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</si>
  <si>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</si>
  <si>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</si>
  <si>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</si>
  <si>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</si>
  <si>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</si>
  <si>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</si>
  <si>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</si>
  <si>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</si>
  <si>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</si>
  <si>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</si>
  <si>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</si>
  <si>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</si>
  <si>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</si>
  <si>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</si>
  <si>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</si>
  <si>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</si>
  <si>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</si>
  <si>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</si>
  <si>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</si>
  <si>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</si>
  <si>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</si>
  <si>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</si>
  <si>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</si>
  <si>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</si>
  <si>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</si>
  <si>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</si>
  <si>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</si>
  <si>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</si>
  <si>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</si>
  <si>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</si>
  <si>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</si>
  <si>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</si>
  <si>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</si>
  <si>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</si>
  <si>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</si>
  <si>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</si>
  <si>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</si>
  <si>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</si>
  <si>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</si>
  <si>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odpadami</t>
  </si>
  <si>
    <t>Kultura i ochrona dziedzictwa narodowego</t>
  </si>
  <si>
    <t>Biblioteki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</si>
  <si>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</si>
  <si>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</si>
  <si>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</si>
  <si>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</si>
  <si>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</si>
  <si>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</si>
  <si>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</si>
  <si>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</si>
  <si>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</si>
  <si>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</si>
  <si>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</si>
  <si>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</si>
  <si>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</si>
  <si>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</si>
  <si>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</si>
  <si>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Wpływy z opłaty targowej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</si>
  <si>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</si>
  <si>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</si>
  <si>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</si>
  <si>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</si>
  <si>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</si>
  <si>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</si>
  <si>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</si>
  <si>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</si>
  <si>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</si>
  <si>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</si>
  <si>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</si>
  <si>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</si>
  <si>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</si>
  <si>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</si>
  <si>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</si>
  <si>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</si>
  <si>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</si>
  <si>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</si>
  <si>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</si>
  <si>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</si>
  <si>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</si>
  <si>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</si>
  <si>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</si>
  <si>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</si>
  <si>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</si>
  <si>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</si>
  <si>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</si>
  <si>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</si>
  <si>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</si>
  <si>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</si>
  <si>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</si>
  <si>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</si>
  <si>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</si>
  <si>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</si>
  <si>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</si>
  <si>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</si>
  <si>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</si>
  <si>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</si>
  <si>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</si>
  <si>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</si>
  <si>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</si>
  <si>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0410</t>
  </si>
  <si>
    <t>0010</t>
  </si>
  <si>
    <t>0020</t>
  </si>
  <si>
    <t>2920</t>
  </si>
  <si>
    <t>2130</t>
  </si>
  <si>
    <t>2030</t>
  </si>
  <si>
    <t>0830</t>
  </si>
  <si>
    <t>2320</t>
  </si>
  <si>
    <t>6260</t>
  </si>
  <si>
    <t>w tym:</t>
  </si>
  <si>
    <t>Dochody własne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</si>
  <si>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</si>
  <si>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</si>
  <si>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</si>
  <si>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</si>
  <si>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</si>
  <si>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</si>
  <si>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</si>
  <si>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Komendy powiatowe PSP</t>
  </si>
  <si>
    <t>RAZEM</t>
  </si>
  <si>
    <t>Dochody od osób prawnych, od osób fizycznych i od innych jednostek nieposiadających osobowości prawnej oraz wydatki związane z ich poborem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</si>
  <si>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</si>
  <si>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</si>
  <si>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Urzędy Wojewódzkie / opłaty za wydanie dowodów osobistych oraz za udoskonalanie danych z gminnych zbiorów meldunkowych /</t>
  </si>
  <si>
    <t>Część wyrównawcza subw.ogólnej dla gmin</t>
  </si>
  <si>
    <t>Część równoważąca subwencji ogólnej  dla powiatów</t>
  </si>
  <si>
    <t>2020</t>
  </si>
  <si>
    <t>Wpływy z usług "Klub Seniora"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</si>
  <si>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</si>
  <si>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</si>
  <si>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</si>
  <si>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</si>
  <si>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</si>
  <si>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</si>
  <si>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Wpływy ze sprzedaży składników majątkowych</t>
  </si>
  <si>
    <t>0870</t>
  </si>
  <si>
    <t>Wpływy z róznych dochodów</t>
  </si>
  <si>
    <t>Zasiłki i pomoc w naturze oraz składki na ubezpieczenia emerytalne i rentowe</t>
  </si>
  <si>
    <t>Dotacje otrzymane z funduszy celowych na realizację zadań bieżących jednostek sektora finansów publicznych</t>
  </si>
  <si>
    <t>Wpływy z podatku rolnego, podatku leśnego,podatku od spadków i darowizn , podatku od czynności cywilnoprawnych oraz podatków i opłat lokalnych od osób fizycznych .</t>
  </si>
  <si>
    <t>Szkoły podstawowe specjalne</t>
  </si>
  <si>
    <t>Przedszkola</t>
  </si>
  <si>
    <t>Poradnie psychologiczno-pedagogiczne</t>
  </si>
  <si>
    <t xml:space="preserve"> -wpływy z opłat za zarząd , użytkowanie i użytkowanie wieczyste nieruchomości                              </t>
  </si>
  <si>
    <t xml:space="preserve"> -wpływy z tytułu przekształcenia prawa użytkowania wieczystego przysługującego osobom fizycznym w prawo własności</t>
  </si>
  <si>
    <t xml:space="preserve"> -grzywny,mandaty i inne kary pieniężne od ludności</t>
  </si>
  <si>
    <t xml:space="preserve"> -wpływy z różnych opłat</t>
  </si>
  <si>
    <t xml:space="preserve"> -wpływy z usług</t>
  </si>
  <si>
    <t xml:space="preserve"> -wpływy ze  sprzedaży składników majątkowych</t>
  </si>
  <si>
    <t xml:space="preserve"> -wpływy z różnych dochodów</t>
  </si>
  <si>
    <t>Środki pomocowe UE</t>
  </si>
  <si>
    <t>bieżące</t>
  </si>
  <si>
    <t>majątkowe</t>
  </si>
  <si>
    <t>z czego:</t>
  </si>
  <si>
    <t>010</t>
  </si>
  <si>
    <t>Rolnictwo i łowiectwo</t>
  </si>
  <si>
    <t>Wpływy z innych lokalnych opłat pobieranych przez jst na pdst. odrębnych ustaw</t>
  </si>
  <si>
    <t>Dotacje celowe otrzymane z gminy na inwestycje i zakupy inwestycyjne realizowane na podstawie porozumień (umów) między jednostkami samorządu terytorialnego</t>
  </si>
  <si>
    <t>Dotacje celowe otrzymane z powiatu na inwestycje i zakupy inwestycyjne realizowane na podstawie porozumień (umów) między jednostkami samorządu terytorialnego</t>
  </si>
  <si>
    <t>Rekompensaty utraconych dochodów w podatkach i opłatach lokalnych</t>
  </si>
  <si>
    <t>2680</t>
  </si>
  <si>
    <t>Wpływy z opłat za koncesje i licencje</t>
  </si>
  <si>
    <t>0590</t>
  </si>
  <si>
    <t>Różne rozliczenia finansowe</t>
  </si>
  <si>
    <t>Dotacje otrzymane z funduszy celowych na finansowanie lub dofinansowanie kosztów realizacji inwestycji i zakupów inwestycyjnych jednostek sektora finansów publicznych</t>
  </si>
  <si>
    <t>Rehabilitacja zawodowa i społeczna osób niepełnosprawnych</t>
  </si>
  <si>
    <t>852</t>
  </si>
  <si>
    <t>85212</t>
  </si>
  <si>
    <t xml:space="preserve"> -dochody z najmu i dzierżawy składników majątkowych Skarbu Państwa, jednostek samorządu terytorialnego lub innych jednostek  zaliczanych do sektora finansów publicznych oraz innych umów o podobnym charakterze</t>
  </si>
  <si>
    <t>80148</t>
  </si>
  <si>
    <t>Stołówki szkolne</t>
  </si>
  <si>
    <t>01095</t>
  </si>
  <si>
    <t>Odsetki od dotacji wykorzystanych niezgodnie z przeznaczeniem lub pobranych w nadmiernej wysokości</t>
  </si>
  <si>
    <t>0900</t>
  </si>
  <si>
    <t>Wpływy ze zwrotów dotacji wykorzystanych niezgodnie z przeznaczeniem lub pobranych w nadmiernej wysokości</t>
  </si>
  <si>
    <t>2009</t>
  </si>
  <si>
    <t>Środki na dofinansowanie własnych zadań bieżących gmin, powiatów, samorządów województw, pozyskane z innych żródeł</t>
  </si>
  <si>
    <t>2700</t>
  </si>
  <si>
    <t>6330</t>
  </si>
  <si>
    <t>Pozostałe dochody</t>
  </si>
  <si>
    <t>Składki na ubezpieczenie zdrowotne opłacane  za osoby pobierajce niektóre świadczenia z pomocy społecznej, niektóre świadczenia rodzinne oraz za osoby uczestniczące w zajęciach w centrum integracji społecznej</t>
  </si>
  <si>
    <t>600</t>
  </si>
  <si>
    <t>Transport i łączność</t>
  </si>
  <si>
    <t>60016</t>
  </si>
  <si>
    <t>Drogi publiczne gminne</t>
  </si>
  <si>
    <t>92604</t>
  </si>
  <si>
    <t>Instytucje kultury fizycznej</t>
  </si>
  <si>
    <t xml:space="preserve">Wpływy z innych lokalnych opłat pobieranych przez jednostki samorządu terytorialnego na podstawie odrębnych ustaw </t>
  </si>
  <si>
    <t>60015</t>
  </si>
  <si>
    <t>Drogi publiczne w miastach na prawach powiatu</t>
  </si>
  <si>
    <t>630</t>
  </si>
  <si>
    <t>Turystyka</t>
  </si>
  <si>
    <t>63095</t>
  </si>
  <si>
    <t>Dotacje celowe otrzymane z gminy na zadania bieżące realizowane na podstawie porozumień między jst</t>
  </si>
  <si>
    <t>2310</t>
  </si>
  <si>
    <t>Dotacje i środki przeznaczone na inwestycje</t>
  </si>
  <si>
    <t>Dochody ze sprzedaży majątku</t>
  </si>
  <si>
    <t>Doch. związane z realizacją zadań z zakresu adm. rządowej i innych zleconych jst odrębnymi ustawami</t>
  </si>
  <si>
    <t>Doch. związane z realizacją zadań w drodze umów lub porozumień między jst</t>
  </si>
  <si>
    <t>Dotacje i środki na finansowanie wyd. na realiz. zad. z udz. śr. art. 5 ust. 1 pkt 2 i 3</t>
  </si>
  <si>
    <t>Dochody z tytułu przekształcenia prawa użytkowania wieczystego w prawo własności</t>
  </si>
  <si>
    <t xml:space="preserve">%              ( 6/5 ) </t>
  </si>
  <si>
    <t>Zadania w zakresie przeciwdziałania przemocy w rodzinie</t>
  </si>
  <si>
    <t>85205</t>
  </si>
  <si>
    <t>85216</t>
  </si>
  <si>
    <t>Zasiłki stałe</t>
  </si>
  <si>
    <t>6619</t>
  </si>
  <si>
    <t>6629</t>
  </si>
  <si>
    <t>0980</t>
  </si>
  <si>
    <t xml:space="preserve"> - wpływy z tytułu zwrotów wypłaconych świadczeń z funduszu alimentacyjnego</t>
  </si>
  <si>
    <t>Świadczenia rodzinne, świadczenie z funduszu alimentacyjnego oraz składki na ubezpieczenia emerytalne i rentowe z ubezpieczenia społecznego.</t>
  </si>
  <si>
    <t xml:space="preserve">Teatry </t>
  </si>
  <si>
    <t>Prezydenta Miasta Łomża</t>
  </si>
  <si>
    <t>Dotacje celowe otrzymane z budżetu państwa na realizację inwestycji i zakupów inwestycyjnych własnych gmin</t>
  </si>
  <si>
    <t>Tabela Nr 1</t>
  </si>
  <si>
    <t>Załącznik  Nr 1a do Tabeli Nr 1</t>
  </si>
  <si>
    <t>Opłata od posiadania psów</t>
  </si>
  <si>
    <t>60004</t>
  </si>
  <si>
    <t>Lokalny transport zbiorowy</t>
  </si>
  <si>
    <t>6207</t>
  </si>
  <si>
    <t>6209</t>
  </si>
  <si>
    <t>63003</t>
  </si>
  <si>
    <t>Zadania w zakresie upowszechniania turystyki</t>
  </si>
  <si>
    <t>75056</t>
  </si>
  <si>
    <t>Spis powszechny i inne</t>
  </si>
  <si>
    <t>0580</t>
  </si>
  <si>
    <t>2990</t>
  </si>
  <si>
    <t>6680</t>
  </si>
  <si>
    <t>80142</t>
  </si>
  <si>
    <t>Ośrodki szkolenia, dokszyałcania i doskonalenia kadr</t>
  </si>
  <si>
    <t>2007</t>
  </si>
  <si>
    <t>92120</t>
  </si>
  <si>
    <t>Ochrona zabytków i opieka nad zabytkoami</t>
  </si>
  <si>
    <t>2710</t>
  </si>
  <si>
    <t>71095</t>
  </si>
  <si>
    <t>Dotacje celowe otrzymane z budżetu państwa na zadania bieżące z zakresu administracji rządowej oraz inne zadania zlecone ustawami realizowane przez powiat( składki na ubezpieczenia zdrowotne  )</t>
  </si>
  <si>
    <t>Kultura  fizyczna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</si>
  <si>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</t>
  </si>
  <si>
    <t>0780</t>
  </si>
  <si>
    <t xml:space="preserve"> Pozostałe  odsetki </t>
  </si>
  <si>
    <t>75495</t>
  </si>
  <si>
    <t xml:space="preserve">Dotacja celowa  otrzymana z tytułu pomocy  finansowej udzielonej między JST na  dofinansowanie wlasnych  zadań bieżących 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</si>
  <si>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-Modernizacja  stadionu miejskiego w Łomży  II etap</t>
  </si>
  <si>
    <t>Dotacja  celowa inwestycyjna  otrzymane z budżetu państwa na zadania bieżące z zakresu administracji rządowej oraz inne zadania zlecone ustawami realizowane przez powiat</t>
  </si>
  <si>
    <t xml:space="preserve">       </t>
  </si>
  <si>
    <t>90019</t>
  </si>
  <si>
    <t>Wpływy i wydatki związane z gromoadzeniem środków z opłat i kar za korzystanie ze środowiska</t>
  </si>
  <si>
    <t>Dotacja   celowa w ramach programów finansowanych z udziałem  środkow  europejskich  oraz środkow , o których   mowa  w art. 5 .ustl q pkt 3  oaz  ust 3 pkt 5 i 6  ustawy  lub  płatnoości  w ramach  budżetu środkow  europejskich</t>
  </si>
  <si>
    <t xml:space="preserve">Dotacja  celowa  w ramach współfinansowania programów  i  projektów   - wspołfonansowanie   krajowe </t>
  </si>
  <si>
    <t xml:space="preserve">Dotacja celowa  w ramach programow finansowanych z  udziałem środkow  europejskich   oraz  środkow o  których  mowa w  art.  5 ust.1 pkt 1 oraz  pkt 5 i 6   ustawy lub  płatności w ramach  budżetu  środków  europejskich 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</si>
  <si>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-budowa  miejskiej pływalni  w Łomży </t>
  </si>
  <si>
    <t>Wpłata środków finansowych z niewykorzystanych w terminie wydatków, które nie wygasają z upływem roku budżetowego</t>
  </si>
  <si>
    <t>Grzywny i inne kary pieniężne od osób prawnych i innych jednostek organizacyjnych</t>
  </si>
  <si>
    <t xml:space="preserve"> Straż gminna ( miejska) </t>
  </si>
  <si>
    <r>
      <t xml:space="preserve"> D</t>
    </r>
    <r>
      <rPr>
        <sz val="10"/>
        <rFont val="Arial CE"/>
        <family val="2"/>
      </rPr>
      <t xml:space="preserve">ochody  ze  zbycia  praw  majątkowych 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</si>
  <si>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</si>
  <si>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 ZSM i O  nr 5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</si>
  <si>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ZSG i D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</si>
  <si>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SzP nr 9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</si>
  <si>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europejskichSzp  nr 5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</si>
  <si>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ZSW i O</t>
    </r>
  </si>
  <si>
    <r>
      <t xml:space="preserve"> </t>
    </r>
    <r>
      <rPr>
        <sz val="10"/>
        <rFont val="Arial CE"/>
        <family val="2"/>
      </rPr>
      <t xml:space="preserve">Dotacje  celowe  w ramach  programu finnasowanych  z udzialem  środkow  europejskich  PP nr 14 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</si>
  <si>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MOPS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</si>
  <si>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ZSM i O  nr 5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</si>
  <si>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SzP  nr 9</t>
    </r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</si>
  <si>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 Sz.P  nr 5</t>
    </r>
  </si>
  <si>
    <t xml:space="preserve">                   Plan dochodów budżetu miasta  Łomży  na  2012rok</t>
  </si>
  <si>
    <t>Przewidywane wykonanie budżetu na 2011r</t>
  </si>
  <si>
    <r>
      <t xml:space="preserve">Plan na 2012 rok </t>
    </r>
    <r>
      <rPr>
        <b/>
        <sz val="10"/>
        <rFont val="Times New Roman"/>
        <family val="1"/>
      </rPr>
      <t>(7+13)</t>
    </r>
  </si>
  <si>
    <t>6430</t>
  </si>
  <si>
    <t>75020</t>
  </si>
  <si>
    <t>Starostwa powiatowe</t>
  </si>
  <si>
    <t>75095</t>
  </si>
  <si>
    <t>75108</t>
  </si>
  <si>
    <t>Wybory do Sejmu i Senatu</t>
  </si>
  <si>
    <t>80195</t>
  </si>
  <si>
    <t>85154</t>
  </si>
  <si>
    <t>Przeciwdziałalnie alkoholizmowi</t>
  </si>
  <si>
    <t>85195</t>
  </si>
  <si>
    <t>Wpływy z r.ónych dochodów</t>
  </si>
  <si>
    <r>
      <t xml:space="preserve"> </t>
    </r>
    <r>
      <rPr>
        <sz val="10"/>
        <rFont val="Arial CE"/>
        <family val="2"/>
      </rPr>
      <t>Dotacje  celowe  w ramach  programu finnasowanych  z udzialem  środkow  europejskich  PP 14</t>
    </r>
  </si>
  <si>
    <t>90005</t>
  </si>
  <si>
    <t>Ochrona powietrza atmosferycznego i klimatu</t>
  </si>
  <si>
    <t>Wpływy z dywidend</t>
  </si>
  <si>
    <t>0740</t>
  </si>
  <si>
    <t>92601</t>
  </si>
  <si>
    <t>Obiekty sportowe</t>
  </si>
  <si>
    <t>Prace geodezyjno-wykończeniowe na potrzeby rolnictwa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</si>
  <si>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-stop  wykluczeniu cyfrowemu  w  mieście Łomża</t>
  </si>
  <si>
    <t xml:space="preserve"> 6207 </t>
  </si>
  <si>
    <t xml:space="preserve"> - pozostałe odsetki</t>
  </si>
  <si>
    <t>do Zarządzenia Nr 260/11</t>
  </si>
  <si>
    <t>z dnia 10 listopada 2011r.</t>
  </si>
  <si>
    <t>do Zarządzenia Nr 261/11</t>
  </si>
  <si>
    <t>ORAZ INNYCH ZADAŃ ZLECONYCH JEDNOSTKOM SAMORZĄDU TERYTORIALNEGO - 2012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</si>
</sst>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2"/>
      <name val="Arial CE"/>
      <family val="2"/>
    </font>
    <font>
      <sz val="12"/>
      <color indexed="10"/>
      <name val="Times New Roman"/>
      <family val="1"/>
    </font>
    <font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0" fillId="7" borderId="1" applyNumberFormat="0" applyAlignment="0" applyProtection="0"/>
    <xf numFmtId="0" fontId="31" fillId="14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16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14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14" borderId="0" xfId="0" applyFill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1" fillId="15" borderId="13" xfId="0" applyFont="1" applyFill="1" applyBorder="1" applyAlignment="1">
      <alignment horizontal="center"/>
    </xf>
    <xf numFmtId="0" fontId="11" fillId="14" borderId="14" xfId="0" applyFont="1" applyFill="1" applyBorder="1" applyAlignment="1">
      <alignment horizontal="center"/>
    </xf>
    <xf numFmtId="0" fontId="11" fillId="15" borderId="14" xfId="0" applyFont="1" applyFill="1" applyBorder="1" applyAlignment="1">
      <alignment horizontal="center"/>
    </xf>
    <xf numFmtId="0" fontId="11" fillId="14" borderId="15" xfId="0" applyFont="1" applyFill="1" applyBorder="1" applyAlignment="1">
      <alignment horizontal="center"/>
    </xf>
    <xf numFmtId="0" fontId="11" fillId="14" borderId="16" xfId="0" applyFont="1" applyFill="1" applyBorder="1" applyAlignment="1">
      <alignment horizontal="center"/>
    </xf>
    <xf numFmtId="0" fontId="11" fillId="15" borderId="17" xfId="0" applyFont="1" applyFill="1" applyBorder="1" applyAlignment="1">
      <alignment horizontal="center"/>
    </xf>
    <xf numFmtId="0" fontId="11" fillId="14" borderId="18" xfId="0" applyFont="1" applyFill="1" applyBorder="1" applyAlignment="1">
      <alignment horizontal="center"/>
    </xf>
    <xf numFmtId="49" fontId="11" fillId="15" borderId="13" xfId="0" applyNumberFormat="1" applyFont="1" applyFill="1" applyBorder="1" applyAlignment="1">
      <alignment horizontal="center"/>
    </xf>
    <xf numFmtId="49" fontId="11" fillId="14" borderId="14" xfId="0" applyNumberFormat="1" applyFont="1" applyFill="1" applyBorder="1" applyAlignment="1">
      <alignment horizontal="center"/>
    </xf>
    <xf numFmtId="49" fontId="11" fillId="15" borderId="14" xfId="0" applyNumberFormat="1" applyFont="1" applyFill="1" applyBorder="1" applyAlignment="1">
      <alignment horizontal="center"/>
    </xf>
    <xf numFmtId="49" fontId="11" fillId="15" borderId="17" xfId="0" applyNumberFormat="1" applyFont="1" applyFill="1" applyBorder="1" applyAlignment="1">
      <alignment horizontal="center"/>
    </xf>
    <xf numFmtId="49" fontId="11" fillId="14" borderId="18" xfId="0" applyNumberFormat="1" applyFont="1" applyFill="1" applyBorder="1" applyAlignment="1">
      <alignment horizontal="center"/>
    </xf>
    <xf numFmtId="49" fontId="11" fillId="14" borderId="15" xfId="0" applyNumberFormat="1" applyFont="1" applyFill="1" applyBorder="1" applyAlignment="1">
      <alignment horizontal="center"/>
    </xf>
    <xf numFmtId="178" fontId="16" fillId="18" borderId="10" xfId="42" applyNumberFormat="1" applyFont="1" applyFill="1" applyBorder="1" applyAlignment="1">
      <alignment horizontal="right"/>
    </xf>
    <xf numFmtId="0" fontId="11" fillId="18" borderId="19" xfId="0" applyFont="1" applyFill="1" applyBorder="1" applyAlignment="1">
      <alignment/>
    </xf>
    <xf numFmtId="0" fontId="11" fillId="18" borderId="12" xfId="0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 vertical="center"/>
    </xf>
    <xf numFmtId="49" fontId="11" fillId="18" borderId="12" xfId="0" applyNumberFormat="1" applyFont="1" applyFill="1" applyBorder="1" applyAlignment="1">
      <alignment horizontal="center"/>
    </xf>
    <xf numFmtId="0" fontId="11" fillId="18" borderId="11" xfId="0" applyFont="1" applyFill="1" applyBorder="1" applyAlignment="1">
      <alignment wrapText="1"/>
    </xf>
    <xf numFmtId="0" fontId="11" fillId="15" borderId="13" xfId="0" applyFont="1" applyFill="1" applyBorder="1" applyAlignment="1">
      <alignment horizontal="left" vertical="center" wrapText="1"/>
    </xf>
    <xf numFmtId="49" fontId="11" fillId="14" borderId="0" xfId="0" applyNumberFormat="1" applyFont="1" applyFill="1" applyBorder="1" applyAlignment="1">
      <alignment horizontal="center" shrinkToFit="1"/>
    </xf>
    <xf numFmtId="0" fontId="11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3" fontId="12" fillId="15" borderId="20" xfId="42" applyNumberFormat="1" applyFont="1" applyFill="1" applyBorder="1" applyAlignment="1">
      <alignment horizontal="right" vertical="center"/>
    </xf>
    <xf numFmtId="3" fontId="12" fillId="15" borderId="21" xfId="42" applyNumberFormat="1" applyFont="1" applyFill="1" applyBorder="1" applyAlignment="1">
      <alignment horizontal="right" vertical="center"/>
    </xf>
    <xf numFmtId="0" fontId="15" fillId="14" borderId="17" xfId="0" applyFont="1" applyFill="1" applyBorder="1" applyAlignment="1">
      <alignment horizontal="left" vertical="center" wrapText="1"/>
    </xf>
    <xf numFmtId="0" fontId="15" fillId="14" borderId="14" xfId="0" applyFont="1" applyFill="1" applyBorder="1" applyAlignment="1">
      <alignment horizontal="left" vertical="center" wrapText="1"/>
    </xf>
    <xf numFmtId="0" fontId="11" fillId="15" borderId="14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1" fillId="15" borderId="17" xfId="0" applyFont="1" applyFill="1" applyBorder="1" applyAlignment="1">
      <alignment horizontal="left" vertical="center" wrapText="1"/>
    </xf>
    <xf numFmtId="178" fontId="11" fillId="15" borderId="17" xfId="42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shrinkToFit="1"/>
    </xf>
    <xf numFmtId="49" fontId="11" fillId="14" borderId="22" xfId="0" applyNumberFormat="1" applyFont="1" applyFill="1" applyBorder="1" applyAlignment="1">
      <alignment horizontal="center"/>
    </xf>
    <xf numFmtId="49" fontId="11" fillId="15" borderId="23" xfId="0" applyNumberFormat="1" applyFont="1" applyFill="1" applyBorder="1" applyAlignment="1">
      <alignment horizontal="center" shrinkToFit="1"/>
    </xf>
    <xf numFmtId="49" fontId="11" fillId="14" borderId="24" xfId="0" applyNumberFormat="1" applyFont="1" applyFill="1" applyBorder="1" applyAlignment="1">
      <alignment horizontal="center" shrinkToFit="1"/>
    </xf>
    <xf numFmtId="49" fontId="11" fillId="15" borderId="24" xfId="0" applyNumberFormat="1" applyFont="1" applyFill="1" applyBorder="1" applyAlignment="1">
      <alignment horizontal="center" shrinkToFit="1"/>
    </xf>
    <xf numFmtId="49" fontId="11" fillId="15" borderId="25" xfId="0" applyNumberFormat="1" applyFont="1" applyFill="1" applyBorder="1" applyAlignment="1">
      <alignment horizontal="center" shrinkToFit="1"/>
    </xf>
    <xf numFmtId="49" fontId="11" fillId="14" borderId="26" xfId="0" applyNumberFormat="1" applyFont="1" applyFill="1" applyBorder="1" applyAlignment="1">
      <alignment horizontal="center" shrinkToFit="1"/>
    </xf>
    <xf numFmtId="49" fontId="11" fillId="14" borderId="27" xfId="0" applyNumberFormat="1" applyFont="1" applyFill="1" applyBorder="1" applyAlignment="1">
      <alignment horizontal="center" shrinkToFit="1"/>
    </xf>
    <xf numFmtId="49" fontId="4" fillId="18" borderId="28" xfId="0" applyNumberFormat="1" applyFont="1" applyFill="1" applyBorder="1" applyAlignment="1" applyProtection="1">
      <alignment horizontal="center" vertical="center"/>
      <protection locked="0"/>
    </xf>
    <xf numFmtId="49" fontId="1" fillId="15" borderId="28" xfId="0" applyNumberFormat="1" applyFont="1" applyFill="1" applyBorder="1" applyAlignment="1" applyProtection="1">
      <alignment horizontal="center" vertical="center"/>
      <protection locked="0"/>
    </xf>
    <xf numFmtId="49" fontId="4" fillId="15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14" borderId="28" xfId="0" applyNumberFormat="1" applyFont="1" applyFill="1" applyBorder="1" applyAlignment="1" applyProtection="1">
      <alignment horizontal="center" vertical="center"/>
      <protection locked="0"/>
    </xf>
    <xf numFmtId="49" fontId="1" fillId="15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28" xfId="0" applyNumberFormat="1" applyFont="1" applyFill="1" applyBorder="1" applyAlignment="1" applyProtection="1">
      <alignment horizontal="center" vertical="center"/>
      <protection locked="0"/>
    </xf>
    <xf numFmtId="49" fontId="8" fillId="15" borderId="28" xfId="0" applyNumberFormat="1" applyFont="1" applyFill="1" applyBorder="1" applyAlignment="1" applyProtection="1">
      <alignment horizontal="center" vertical="center"/>
      <protection locked="0"/>
    </xf>
    <xf numFmtId="49" fontId="4" fillId="18" borderId="29" xfId="0" applyNumberFormat="1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 wrapText="1"/>
      <protection locked="0"/>
    </xf>
    <xf numFmtId="0" fontId="4" fillId="7" borderId="31" xfId="0" applyFont="1" applyFill="1" applyBorder="1" applyAlignment="1" applyProtection="1">
      <alignment horizontal="center" vertical="center" wrapText="1"/>
      <protection locked="0"/>
    </xf>
    <xf numFmtId="0" fontId="3" fillId="7" borderId="31" xfId="0" applyFont="1" applyFill="1" applyBorder="1" applyAlignment="1" applyProtection="1">
      <alignment vertical="center" wrapText="1"/>
      <protection locked="0"/>
    </xf>
    <xf numFmtId="49" fontId="8" fillId="18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7" fillId="18" borderId="28" xfId="0" applyNumberFormat="1" applyFont="1" applyFill="1" applyBorder="1" applyAlignment="1" applyProtection="1">
      <alignment horizontal="center" vertical="center"/>
      <protection locked="0"/>
    </xf>
    <xf numFmtId="49" fontId="20" fillId="15" borderId="28" xfId="0" applyNumberFormat="1" applyFont="1" applyFill="1" applyBorder="1" applyAlignment="1" applyProtection="1">
      <alignment horizontal="center" vertical="center"/>
      <protection locked="0"/>
    </xf>
    <xf numFmtId="49" fontId="20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5" borderId="28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1" fillId="18" borderId="28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>
      <alignment horizontal="left" vertical="center" wrapText="1"/>
    </xf>
    <xf numFmtId="0" fontId="1" fillId="15" borderId="28" xfId="0" applyFont="1" applyFill="1" applyBorder="1" applyAlignment="1">
      <alignment horizontal="left" vertical="center" wrapText="1"/>
    </xf>
    <xf numFmtId="0" fontId="0" fillId="15" borderId="28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8" fillId="15" borderId="28" xfId="0" applyFont="1" applyFill="1" applyBorder="1" applyAlignment="1" applyProtection="1">
      <alignment horizontal="left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15" borderId="33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15" borderId="28" xfId="0" applyNumberFormat="1" applyFont="1" applyFill="1" applyBorder="1" applyAlignment="1" applyProtection="1">
      <alignment horizontal="center" vertical="center"/>
      <protection locked="0"/>
    </xf>
    <xf numFmtId="49" fontId="4" fillId="14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49" fontId="11" fillId="15" borderId="13" xfId="42" applyNumberFormat="1" applyFont="1" applyFill="1" applyBorder="1" applyAlignment="1">
      <alignment horizontal="center" vertical="center"/>
    </xf>
    <xf numFmtId="49" fontId="15" fillId="14" borderId="14" xfId="42" applyNumberFormat="1" applyFont="1" applyFill="1" applyBorder="1" applyAlignment="1">
      <alignment horizontal="center" vertical="center"/>
    </xf>
    <xf numFmtId="49" fontId="11" fillId="15" borderId="14" xfId="42" applyNumberFormat="1" applyFont="1" applyFill="1" applyBorder="1" applyAlignment="1" quotePrefix="1">
      <alignment horizontal="center" vertical="center"/>
    </xf>
    <xf numFmtId="49" fontId="15" fillId="0" borderId="14" xfId="42" applyNumberFormat="1" applyFont="1" applyFill="1" applyBorder="1" applyAlignment="1">
      <alignment horizontal="center" vertical="center"/>
    </xf>
    <xf numFmtId="49" fontId="11" fillId="15" borderId="17" xfId="42" applyNumberFormat="1" applyFont="1" applyFill="1" applyBorder="1" applyAlignment="1">
      <alignment horizontal="center" vertical="center"/>
    </xf>
    <xf numFmtId="49" fontId="15" fillId="0" borderId="18" xfId="42" applyNumberFormat="1" applyFont="1" applyFill="1" applyBorder="1" applyAlignment="1">
      <alignment horizontal="center" vertical="center"/>
    </xf>
    <xf numFmtId="49" fontId="8" fillId="15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42" applyNumberFormat="1" applyFont="1" applyFill="1" applyBorder="1" applyAlignment="1">
      <alignment horizontal="center" vertical="center"/>
    </xf>
    <xf numFmtId="3" fontId="11" fillId="15" borderId="21" xfId="42" applyNumberFormat="1" applyFont="1" applyFill="1" applyBorder="1" applyAlignment="1">
      <alignment horizontal="right" vertical="center"/>
    </xf>
    <xf numFmtId="3" fontId="12" fillId="15" borderId="17" xfId="42" applyNumberFormat="1" applyFont="1" applyFill="1" applyBorder="1" applyAlignment="1">
      <alignment horizontal="right" vertical="center"/>
    </xf>
    <xf numFmtId="49" fontId="8" fillId="18" borderId="29" xfId="0" applyNumberFormat="1" applyFont="1" applyFill="1" applyBorder="1" applyAlignment="1" applyProtection="1">
      <alignment horizontal="center" vertical="center"/>
      <protection locked="0"/>
    </xf>
    <xf numFmtId="0" fontId="0" fillId="18" borderId="28" xfId="0" applyFont="1" applyFill="1" applyBorder="1" applyAlignment="1" applyProtection="1">
      <alignment horizontal="left" vertical="center" wrapText="1"/>
      <protection locked="0"/>
    </xf>
    <xf numFmtId="49" fontId="0" fillId="18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15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3" fontId="10" fillId="0" borderId="28" xfId="0" applyNumberFormat="1" applyFont="1" applyBorder="1" applyAlignment="1">
      <alignment horizontal="right" vertical="center" wrapText="1"/>
    </xf>
    <xf numFmtId="3" fontId="10" fillId="0" borderId="28" xfId="0" applyNumberFormat="1" applyFont="1" applyBorder="1" applyAlignment="1" applyProtection="1">
      <alignment horizontal="right" vertical="center" wrapText="1"/>
      <protection locked="0"/>
    </xf>
    <xf numFmtId="3" fontId="10" fillId="18" borderId="28" xfId="0" applyNumberFormat="1" applyFont="1" applyFill="1" applyBorder="1" applyAlignment="1">
      <alignment horizontal="right" vertical="center"/>
    </xf>
    <xf numFmtId="3" fontId="10" fillId="15" borderId="28" xfId="0" applyNumberFormat="1" applyFont="1" applyFill="1" applyBorder="1" applyAlignment="1">
      <alignment horizontal="right" vertical="center"/>
    </xf>
    <xf numFmtId="3" fontId="10" fillId="7" borderId="31" xfId="0" applyNumberFormat="1" applyFont="1" applyFill="1" applyBorder="1" applyAlignment="1" applyProtection="1">
      <alignment horizontal="right" vertical="center" wrapText="1"/>
      <protection hidden="1"/>
    </xf>
    <xf numFmtId="3" fontId="10" fillId="15" borderId="33" xfId="0" applyNumberFormat="1" applyFont="1" applyFill="1" applyBorder="1" applyAlignment="1">
      <alignment horizontal="right" vertical="center" wrapText="1"/>
    </xf>
    <xf numFmtId="3" fontId="10" fillId="18" borderId="28" xfId="0" applyNumberFormat="1" applyFont="1" applyFill="1" applyBorder="1" applyAlignment="1" applyProtection="1">
      <alignment horizontal="right" vertical="center"/>
      <protection hidden="1"/>
    </xf>
    <xf numFmtId="3" fontId="10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28" xfId="0" applyNumberFormat="1" applyFont="1" applyFill="1" applyBorder="1" applyAlignment="1">
      <alignment horizontal="right" vertical="center"/>
    </xf>
    <xf numFmtId="3" fontId="10" fillId="15" borderId="28" xfId="0" applyNumberFormat="1" applyFont="1" applyFill="1" applyBorder="1" applyAlignment="1" applyProtection="1">
      <alignment horizontal="right" vertical="center"/>
      <protection hidden="1"/>
    </xf>
    <xf numFmtId="3" fontId="10" fillId="0" borderId="28" xfId="0" applyNumberFormat="1" applyFont="1" applyBorder="1" applyAlignment="1" applyProtection="1">
      <alignment horizontal="right" vertical="center" wrapText="1"/>
      <protection hidden="1"/>
    </xf>
    <xf numFmtId="3" fontId="10" fillId="14" borderId="28" xfId="0" applyNumberFormat="1" applyFont="1" applyFill="1" applyBorder="1" applyAlignment="1" applyProtection="1">
      <alignment horizontal="right" vertical="center"/>
      <protection hidden="1"/>
    </xf>
    <xf numFmtId="3" fontId="10" fillId="0" borderId="28" xfId="0" applyNumberFormat="1" applyFont="1" applyBorder="1" applyAlignment="1" applyProtection="1">
      <alignment horizontal="right" vertical="center"/>
      <protection locked="0"/>
    </xf>
    <xf numFmtId="3" fontId="10" fillId="0" borderId="28" xfId="0" applyNumberFormat="1" applyFont="1" applyBorder="1" applyAlignment="1" applyProtection="1">
      <alignment horizontal="right" vertical="center"/>
      <protection hidden="1"/>
    </xf>
    <xf numFmtId="3" fontId="10" fillId="0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21" fillId="14" borderId="21" xfId="42" applyNumberFormat="1" applyFont="1" applyFill="1" applyBorder="1" applyAlignment="1">
      <alignment horizontal="right" vertical="center"/>
    </xf>
    <xf numFmtId="3" fontId="21" fillId="14" borderId="38" xfId="42" applyNumberFormat="1" applyFont="1" applyFill="1" applyBorder="1" applyAlignment="1">
      <alignment horizontal="right" vertical="center"/>
    </xf>
    <xf numFmtId="3" fontId="21" fillId="14" borderId="39" xfId="42" applyNumberFormat="1" applyFont="1" applyFill="1" applyBorder="1" applyAlignment="1">
      <alignment horizontal="right" vertical="center"/>
    </xf>
    <xf numFmtId="3" fontId="21" fillId="14" borderId="40" xfId="42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10" fontId="22" fillId="18" borderId="41" xfId="0" applyNumberFormat="1" applyFont="1" applyFill="1" applyBorder="1" applyAlignment="1" applyProtection="1">
      <alignment horizontal="center" vertical="center"/>
      <protection hidden="1"/>
    </xf>
    <xf numFmtId="3" fontId="10" fillId="0" borderId="2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0" fillId="15" borderId="33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18" borderId="28" xfId="0" applyFont="1" applyFill="1" applyBorder="1" applyAlignment="1" applyProtection="1">
      <alignment horizontal="left" vertical="center" wrapText="1"/>
      <protection locked="0"/>
    </xf>
    <xf numFmtId="49" fontId="0" fillId="18" borderId="28" xfId="0" applyNumberFormat="1" applyFont="1" applyFill="1" applyBorder="1" applyAlignment="1" applyProtection="1">
      <alignment horizontal="center" vertical="center"/>
      <protection locked="0"/>
    </xf>
    <xf numFmtId="0" fontId="0" fillId="15" borderId="28" xfId="0" applyFont="1" applyFill="1" applyBorder="1" applyAlignment="1" applyProtection="1">
      <alignment horizontal="left" vertical="center" wrapText="1"/>
      <protection locked="0"/>
    </xf>
    <xf numFmtId="49" fontId="0" fillId="15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49" fontId="0" fillId="14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3" fontId="10" fillId="15" borderId="28" xfId="0" applyNumberFormat="1" applyFont="1" applyFill="1" applyBorder="1" applyAlignment="1">
      <alignment horizontal="right" vertical="center" wrapText="1"/>
    </xf>
    <xf numFmtId="49" fontId="8" fillId="15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right" vertical="center" wrapText="1"/>
    </xf>
    <xf numFmtId="49" fontId="4" fillId="18" borderId="32" xfId="0" applyNumberFormat="1" applyFont="1" applyFill="1" applyBorder="1" applyAlignment="1">
      <alignment horizontal="center" vertical="center"/>
    </xf>
    <xf numFmtId="49" fontId="4" fillId="18" borderId="33" xfId="0" applyNumberFormat="1" applyFont="1" applyFill="1" applyBorder="1" applyAlignment="1">
      <alignment horizontal="center" vertical="center"/>
    </xf>
    <xf numFmtId="0" fontId="1" fillId="18" borderId="33" xfId="0" applyFont="1" applyFill="1" applyBorder="1" applyAlignment="1">
      <alignment horizontal="left" vertical="center" wrapText="1"/>
    </xf>
    <xf numFmtId="3" fontId="10" fillId="18" borderId="33" xfId="0" applyNumberFormat="1" applyFont="1" applyFill="1" applyBorder="1" applyAlignment="1">
      <alignment horizontal="right" vertical="center" wrapText="1"/>
    </xf>
    <xf numFmtId="49" fontId="4" fillId="15" borderId="28" xfId="0" applyNumberFormat="1" applyFont="1" applyFill="1" applyBorder="1" applyAlignment="1">
      <alignment horizontal="center" vertical="center"/>
    </xf>
    <xf numFmtId="3" fontId="21" fillId="14" borderId="17" xfId="42" applyNumberFormat="1" applyFont="1" applyFill="1" applyBorder="1" applyAlignment="1">
      <alignment horizontal="right" vertical="center"/>
    </xf>
    <xf numFmtId="3" fontId="8" fillId="15" borderId="28" xfId="0" applyNumberFormat="1" applyFont="1" applyFill="1" applyBorder="1" applyAlignment="1" applyProtection="1">
      <alignment horizontal="right" vertical="center"/>
      <protection locked="0"/>
    </xf>
    <xf numFmtId="0" fontId="16" fillId="0" borderId="2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4" xfId="0" applyFont="1" applyBorder="1" applyAlignment="1" applyProtection="1">
      <alignment horizontal="center"/>
      <protection locked="0"/>
    </xf>
    <xf numFmtId="0" fontId="16" fillId="0" borderId="45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12" fillId="0" borderId="47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14"/>
  <sheetViews>
    <sheetView zoomScale="75" zoomScaleNormal="75" zoomScalePageLayoutView="0" workbookViewId="0" topLeftCell="E295">
      <selection activeCell="S309" sqref="S309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35.875" style="0" customWidth="1"/>
    <col min="4" max="4" width="6.00390625" style="0" customWidth="1"/>
    <col min="5" max="5" width="12.25390625" style="0" customWidth="1"/>
    <col min="6" max="6" width="12.125" style="0" customWidth="1"/>
    <col min="7" max="7" width="11.375" style="0" customWidth="1"/>
    <col min="8" max="8" width="11.125" style="0" customWidth="1"/>
    <col min="9" max="9" width="11.625" style="0" customWidth="1"/>
    <col min="11" max="11" width="9.375" style="0" customWidth="1"/>
    <col min="12" max="12" width="10.625" style="0" customWidth="1"/>
    <col min="13" max="13" width="10.00390625" style="0" customWidth="1"/>
    <col min="14" max="14" width="9.375" style="0" customWidth="1"/>
    <col min="15" max="15" width="10.125" style="0" customWidth="1"/>
    <col min="16" max="16" width="9.375" style="0" customWidth="1"/>
    <col min="17" max="17" width="10.625" style="0" customWidth="1"/>
    <col min="18" max="18" width="8.75390625" style="0" customWidth="1"/>
    <col min="19" max="19" width="7.875" style="0" customWidth="1"/>
    <col min="20" max="20" width="15.875" style="0" customWidth="1"/>
    <col min="21" max="21" width="17.00390625" style="0" customWidth="1"/>
    <col min="22" max="22" width="18.125" style="0" customWidth="1"/>
  </cols>
  <sheetData>
    <row r="1" spans="1:19" ht="12.75">
      <c r="A1" s="148"/>
      <c r="B1" s="148"/>
      <c r="C1" s="148"/>
      <c r="D1" s="148"/>
      <c r="E1" s="148"/>
      <c r="F1" s="148"/>
      <c r="G1" s="148"/>
      <c r="H1" s="148"/>
      <c r="I1" s="148"/>
      <c r="J1" s="14" t="s">
        <v>228</v>
      </c>
      <c r="K1" s="2"/>
      <c r="L1" s="2"/>
      <c r="M1" s="2"/>
      <c r="N1" s="2"/>
      <c r="O1" s="2"/>
      <c r="P1" s="2"/>
      <c r="Q1" s="2"/>
      <c r="R1" s="2"/>
      <c r="S1" s="149"/>
    </row>
    <row r="2" spans="1:19" ht="12.75">
      <c r="A2" s="149"/>
      <c r="B2" s="149"/>
      <c r="C2" s="149"/>
      <c r="D2" s="149"/>
      <c r="E2" s="149"/>
      <c r="F2" s="149"/>
      <c r="G2" s="149"/>
      <c r="H2" s="149"/>
      <c r="I2" s="149"/>
      <c r="J2" s="14" t="s">
        <v>307</v>
      </c>
      <c r="K2" s="2"/>
      <c r="L2" s="2"/>
      <c r="M2" s="2"/>
      <c r="N2" s="2"/>
      <c r="O2" s="2"/>
      <c r="P2" s="2"/>
      <c r="Q2" s="2"/>
      <c r="R2" s="2"/>
      <c r="S2" s="149"/>
    </row>
    <row r="3" spans="1:19" ht="12.75">
      <c r="A3" s="149"/>
      <c r="B3" s="149"/>
      <c r="C3" s="149"/>
      <c r="D3" s="149"/>
      <c r="E3" s="149"/>
      <c r="F3" s="149"/>
      <c r="G3" s="149"/>
      <c r="H3" s="149"/>
      <c r="I3" s="149"/>
      <c r="J3" s="14" t="s">
        <v>226</v>
      </c>
      <c r="K3" s="2"/>
      <c r="L3" s="2"/>
      <c r="M3" s="2"/>
      <c r="N3" s="2"/>
      <c r="O3" s="2"/>
      <c r="P3" s="2"/>
      <c r="Q3" s="2"/>
      <c r="R3" s="2"/>
      <c r="S3" s="149"/>
    </row>
    <row r="4" spans="1:19" ht="12.75">
      <c r="A4" s="149"/>
      <c r="B4" s="149"/>
      <c r="C4" s="149"/>
      <c r="D4" s="149"/>
      <c r="E4" s="149"/>
      <c r="F4" s="149"/>
      <c r="G4" s="149"/>
      <c r="H4" s="149"/>
      <c r="I4" s="149"/>
      <c r="J4" s="14" t="s">
        <v>306</v>
      </c>
      <c r="K4" s="2"/>
      <c r="L4" s="2"/>
      <c r="M4" s="2"/>
      <c r="N4" s="2"/>
      <c r="O4" s="2"/>
      <c r="P4" s="2"/>
      <c r="Q4" s="2"/>
      <c r="R4" s="2"/>
      <c r="S4" s="149"/>
    </row>
    <row r="5" spans="1:19" ht="13.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40" s="2" customFormat="1" ht="24" customHeight="1">
      <c r="A6" s="11"/>
      <c r="B6" s="12"/>
      <c r="C6" s="13" t="s">
        <v>280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</row>
    <row r="7" spans="1:140" s="2" customFormat="1" ht="16.5" customHeight="1" thickBot="1">
      <c r="A7" s="11"/>
      <c r="B7" s="12"/>
      <c r="C7" s="13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</row>
    <row r="8" spans="1:140" s="2" customFormat="1" ht="18.75" customHeight="1" thickBot="1">
      <c r="A8" s="195" t="s">
        <v>0</v>
      </c>
      <c r="B8" s="198" t="s">
        <v>1</v>
      </c>
      <c r="C8" s="201" t="s">
        <v>2</v>
      </c>
      <c r="D8" s="202"/>
      <c r="E8" s="210" t="s">
        <v>281</v>
      </c>
      <c r="F8" s="203" t="s">
        <v>282</v>
      </c>
      <c r="G8" s="190" t="s">
        <v>167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  <c r="S8" s="192" t="s">
        <v>215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</row>
    <row r="9" spans="1:19" ht="27.75" customHeight="1">
      <c r="A9" s="196"/>
      <c r="B9" s="199"/>
      <c r="C9" s="196"/>
      <c r="D9" s="199"/>
      <c r="E9" s="196"/>
      <c r="F9" s="204"/>
      <c r="G9" s="206" t="s">
        <v>123</v>
      </c>
      <c r="H9" s="208" t="s">
        <v>165</v>
      </c>
      <c r="I9" s="208"/>
      <c r="J9" s="208"/>
      <c r="K9" s="209"/>
      <c r="L9" s="206" t="s">
        <v>123</v>
      </c>
      <c r="M9" s="188" t="s">
        <v>166</v>
      </c>
      <c r="N9" s="188"/>
      <c r="O9" s="188"/>
      <c r="P9" s="188"/>
      <c r="Q9" s="188"/>
      <c r="R9" s="189"/>
      <c r="S9" s="193"/>
    </row>
    <row r="10" spans="1:19" ht="226.5" customHeight="1" thickBot="1">
      <c r="A10" s="197"/>
      <c r="B10" s="200"/>
      <c r="C10" s="197"/>
      <c r="D10" s="200"/>
      <c r="E10" s="197"/>
      <c r="F10" s="205"/>
      <c r="G10" s="207"/>
      <c r="H10" s="110" t="s">
        <v>124</v>
      </c>
      <c r="I10" s="110" t="s">
        <v>211</v>
      </c>
      <c r="J10" s="110" t="s">
        <v>212</v>
      </c>
      <c r="K10" s="131" t="s">
        <v>164</v>
      </c>
      <c r="L10" s="207"/>
      <c r="M10" s="110" t="s">
        <v>213</v>
      </c>
      <c r="N10" s="110" t="s">
        <v>209</v>
      </c>
      <c r="O10" s="110" t="s">
        <v>212</v>
      </c>
      <c r="P10" s="110" t="s">
        <v>211</v>
      </c>
      <c r="Q10" s="110" t="s">
        <v>210</v>
      </c>
      <c r="R10" s="131" t="s">
        <v>214</v>
      </c>
      <c r="S10" s="194"/>
    </row>
    <row r="11" spans="1:19" ht="14.25" customHeight="1" thickBot="1">
      <c r="A11" s="129">
        <v>1</v>
      </c>
      <c r="B11" s="130">
        <v>2</v>
      </c>
      <c r="C11" s="128">
        <v>3</v>
      </c>
      <c r="D11" s="130">
        <v>4</v>
      </c>
      <c r="E11" s="128">
        <v>5</v>
      </c>
      <c r="F11" s="127">
        <v>6</v>
      </c>
      <c r="G11" s="128">
        <v>7</v>
      </c>
      <c r="H11" s="128">
        <v>8</v>
      </c>
      <c r="I11" s="127">
        <v>9</v>
      </c>
      <c r="J11" s="127">
        <v>10</v>
      </c>
      <c r="K11" s="128">
        <v>11</v>
      </c>
      <c r="L11" s="127">
        <v>12</v>
      </c>
      <c r="M11" s="128">
        <v>13</v>
      </c>
      <c r="N11" s="128">
        <v>14</v>
      </c>
      <c r="O11" s="128">
        <v>15</v>
      </c>
      <c r="P11" s="128">
        <v>16</v>
      </c>
      <c r="Q11" s="127">
        <v>17</v>
      </c>
      <c r="R11" s="128">
        <v>18</v>
      </c>
      <c r="S11" s="127">
        <v>19</v>
      </c>
    </row>
    <row r="12" spans="1:19" ht="14.25" customHeight="1" thickBot="1">
      <c r="A12" s="181" t="s">
        <v>168</v>
      </c>
      <c r="B12" s="182"/>
      <c r="C12" s="183" t="s">
        <v>169</v>
      </c>
      <c r="D12" s="182"/>
      <c r="E12" s="184">
        <f>SUM(E13+E15)</f>
        <v>13909</v>
      </c>
      <c r="F12" s="184">
        <f aca="true" t="shared" si="0" ref="F12:R12">SUM(F13+F15)</f>
        <v>50000</v>
      </c>
      <c r="G12" s="184">
        <f t="shared" si="0"/>
        <v>50000</v>
      </c>
      <c r="H12" s="184">
        <f t="shared" si="0"/>
        <v>0</v>
      </c>
      <c r="I12" s="184">
        <f t="shared" si="0"/>
        <v>50000</v>
      </c>
      <c r="J12" s="184">
        <f t="shared" si="0"/>
        <v>0</v>
      </c>
      <c r="K12" s="184">
        <f t="shared" si="0"/>
        <v>0</v>
      </c>
      <c r="L12" s="184">
        <f t="shared" si="0"/>
        <v>0</v>
      </c>
      <c r="M12" s="184">
        <f t="shared" si="0"/>
        <v>0</v>
      </c>
      <c r="N12" s="184">
        <f t="shared" si="0"/>
        <v>0</v>
      </c>
      <c r="O12" s="184">
        <f t="shared" si="0"/>
        <v>0</v>
      </c>
      <c r="P12" s="184">
        <f t="shared" si="0"/>
        <v>0</v>
      </c>
      <c r="Q12" s="184">
        <f t="shared" si="0"/>
        <v>0</v>
      </c>
      <c r="R12" s="184">
        <f t="shared" si="0"/>
        <v>0</v>
      </c>
      <c r="S12" s="156">
        <f>F12/E12</f>
        <v>3.594794737220505</v>
      </c>
    </row>
    <row r="13" spans="1:19" ht="26.25" thickBot="1">
      <c r="A13" s="178"/>
      <c r="B13" s="185" t="s">
        <v>185</v>
      </c>
      <c r="C13" s="90" t="s">
        <v>301</v>
      </c>
      <c r="D13" s="185"/>
      <c r="E13" s="176">
        <f>SUM(E14)</f>
        <v>0</v>
      </c>
      <c r="F13" s="176">
        <f aca="true" t="shared" si="1" ref="F13:R13">SUM(F14)</f>
        <v>50000</v>
      </c>
      <c r="G13" s="176">
        <f t="shared" si="1"/>
        <v>50000</v>
      </c>
      <c r="H13" s="176">
        <f t="shared" si="1"/>
        <v>0</v>
      </c>
      <c r="I13" s="176">
        <f t="shared" si="1"/>
        <v>50000</v>
      </c>
      <c r="J13" s="176">
        <f t="shared" si="1"/>
        <v>0</v>
      </c>
      <c r="K13" s="176">
        <f t="shared" si="1"/>
        <v>0</v>
      </c>
      <c r="L13" s="176">
        <f t="shared" si="1"/>
        <v>0</v>
      </c>
      <c r="M13" s="176">
        <f t="shared" si="1"/>
        <v>0</v>
      </c>
      <c r="N13" s="176">
        <f t="shared" si="1"/>
        <v>0</v>
      </c>
      <c r="O13" s="176">
        <f t="shared" si="1"/>
        <v>0</v>
      </c>
      <c r="P13" s="176">
        <f t="shared" si="1"/>
        <v>0</v>
      </c>
      <c r="Q13" s="176">
        <f t="shared" si="1"/>
        <v>0</v>
      </c>
      <c r="R13" s="176">
        <f t="shared" si="1"/>
        <v>0</v>
      </c>
      <c r="S13" s="156"/>
    </row>
    <row r="14" spans="1:19" ht="64.5" thickBot="1">
      <c r="A14" s="178"/>
      <c r="B14" s="179"/>
      <c r="C14" s="161" t="s">
        <v>65</v>
      </c>
      <c r="D14" s="162" t="s">
        <v>96</v>
      </c>
      <c r="E14" s="180"/>
      <c r="F14" s="132">
        <f>SUM(G14+L14)</f>
        <v>50000</v>
      </c>
      <c r="G14" s="132">
        <f>SUM(H14:K14)</f>
        <v>50000</v>
      </c>
      <c r="H14" s="180"/>
      <c r="I14" s="180">
        <v>50000</v>
      </c>
      <c r="J14" s="180"/>
      <c r="K14" s="180"/>
      <c r="L14" s="132">
        <f>SUM(M14:R14)</f>
        <v>0</v>
      </c>
      <c r="M14" s="180"/>
      <c r="N14" s="180"/>
      <c r="O14" s="180"/>
      <c r="P14" s="180"/>
      <c r="Q14" s="180"/>
      <c r="R14" s="180"/>
      <c r="S14" s="156"/>
    </row>
    <row r="15" spans="1:19" ht="15.75" thickBot="1">
      <c r="A15" s="97"/>
      <c r="B15" s="98" t="s">
        <v>185</v>
      </c>
      <c r="C15" s="160" t="s">
        <v>4</v>
      </c>
      <c r="D15" s="126"/>
      <c r="E15" s="137">
        <f>SUM(E16)</f>
        <v>13909</v>
      </c>
      <c r="F15" s="137">
        <f aca="true" t="shared" si="2" ref="F15:R15">SUM(F16)</f>
        <v>0</v>
      </c>
      <c r="G15" s="137">
        <f t="shared" si="2"/>
        <v>0</v>
      </c>
      <c r="H15" s="137">
        <f t="shared" si="2"/>
        <v>0</v>
      </c>
      <c r="I15" s="137">
        <f t="shared" si="2"/>
        <v>0</v>
      </c>
      <c r="J15" s="137">
        <f t="shared" si="2"/>
        <v>0</v>
      </c>
      <c r="K15" s="137">
        <f t="shared" si="2"/>
        <v>0</v>
      </c>
      <c r="L15" s="137">
        <f t="shared" si="2"/>
        <v>0</v>
      </c>
      <c r="M15" s="137">
        <f t="shared" si="2"/>
        <v>0</v>
      </c>
      <c r="N15" s="137">
        <f t="shared" si="2"/>
        <v>0</v>
      </c>
      <c r="O15" s="137">
        <f t="shared" si="2"/>
        <v>0</v>
      </c>
      <c r="P15" s="137">
        <f t="shared" si="2"/>
        <v>0</v>
      </c>
      <c r="Q15" s="137">
        <f t="shared" si="2"/>
        <v>0</v>
      </c>
      <c r="R15" s="137">
        <f t="shared" si="2"/>
        <v>0</v>
      </c>
      <c r="S15" s="156">
        <f aca="true" t="shared" si="3" ref="S15:S76">F15/E15</f>
        <v>0</v>
      </c>
    </row>
    <row r="16" spans="1:19" ht="64.5" thickBot="1">
      <c r="A16" s="99"/>
      <c r="B16" s="100"/>
      <c r="C16" s="161" t="s">
        <v>70</v>
      </c>
      <c r="D16" s="70" t="s">
        <v>100</v>
      </c>
      <c r="E16" s="132">
        <v>13909</v>
      </c>
      <c r="F16" s="132">
        <f>SUM(G16+L16)</f>
        <v>0</v>
      </c>
      <c r="G16" s="132">
        <f>SUM(H16:K16)</f>
        <v>0</v>
      </c>
      <c r="H16" s="132"/>
      <c r="I16" s="132"/>
      <c r="J16" s="132"/>
      <c r="K16" s="132"/>
      <c r="L16" s="132">
        <f>SUM(M16:R16)</f>
        <v>0</v>
      </c>
      <c r="M16" s="132"/>
      <c r="N16" s="132"/>
      <c r="O16" s="132"/>
      <c r="P16" s="132"/>
      <c r="Q16" s="132"/>
      <c r="R16" s="132"/>
      <c r="S16" s="156">
        <f t="shared" si="3"/>
        <v>0</v>
      </c>
    </row>
    <row r="17" spans="1:19" ht="15.75" customHeight="1" thickBot="1">
      <c r="A17" s="74" t="s">
        <v>5</v>
      </c>
      <c r="B17" s="66"/>
      <c r="C17" s="87" t="s">
        <v>6</v>
      </c>
      <c r="D17" s="66"/>
      <c r="E17" s="138">
        <f>SUM(E18)</f>
        <v>1000</v>
      </c>
      <c r="F17" s="138">
        <f aca="true" t="shared" si="4" ref="F17:R18">SUM(F18)</f>
        <v>1600</v>
      </c>
      <c r="G17" s="138">
        <f t="shared" si="4"/>
        <v>1600</v>
      </c>
      <c r="H17" s="138">
        <f t="shared" si="4"/>
        <v>1600</v>
      </c>
      <c r="I17" s="138">
        <f t="shared" si="4"/>
        <v>0</v>
      </c>
      <c r="J17" s="138">
        <f t="shared" si="4"/>
        <v>0</v>
      </c>
      <c r="K17" s="138">
        <f t="shared" si="4"/>
        <v>0</v>
      </c>
      <c r="L17" s="138">
        <f t="shared" si="4"/>
        <v>0</v>
      </c>
      <c r="M17" s="138">
        <f t="shared" si="4"/>
        <v>0</v>
      </c>
      <c r="N17" s="138">
        <f t="shared" si="4"/>
        <v>0</v>
      </c>
      <c r="O17" s="138"/>
      <c r="P17" s="138"/>
      <c r="Q17" s="138">
        <f t="shared" si="4"/>
        <v>0</v>
      </c>
      <c r="R17" s="138">
        <f t="shared" si="4"/>
        <v>0</v>
      </c>
      <c r="S17" s="156">
        <f t="shared" si="3"/>
        <v>1.6</v>
      </c>
    </row>
    <row r="18" spans="1:19" ht="18" customHeight="1" thickBot="1">
      <c r="A18" s="101"/>
      <c r="B18" s="68" t="s">
        <v>7</v>
      </c>
      <c r="C18" s="85" t="s">
        <v>4</v>
      </c>
      <c r="D18" s="67"/>
      <c r="E18" s="135">
        <f>SUM(E19)</f>
        <v>1000</v>
      </c>
      <c r="F18" s="135">
        <f t="shared" si="4"/>
        <v>1600</v>
      </c>
      <c r="G18" s="135">
        <f t="shared" si="4"/>
        <v>1600</v>
      </c>
      <c r="H18" s="135">
        <f t="shared" si="4"/>
        <v>1600</v>
      </c>
      <c r="I18" s="135">
        <f t="shared" si="4"/>
        <v>0</v>
      </c>
      <c r="J18" s="135">
        <f t="shared" si="4"/>
        <v>0</v>
      </c>
      <c r="K18" s="135">
        <f t="shared" si="4"/>
        <v>0</v>
      </c>
      <c r="L18" s="135">
        <f t="shared" si="4"/>
        <v>0</v>
      </c>
      <c r="M18" s="135">
        <f t="shared" si="4"/>
        <v>0</v>
      </c>
      <c r="N18" s="135">
        <f t="shared" si="4"/>
        <v>0</v>
      </c>
      <c r="O18" s="135"/>
      <c r="P18" s="135"/>
      <c r="Q18" s="135">
        <f t="shared" si="4"/>
        <v>0</v>
      </c>
      <c r="R18" s="135">
        <f t="shared" si="4"/>
        <v>0</v>
      </c>
      <c r="S18" s="156">
        <f t="shared" si="3"/>
        <v>1.6</v>
      </c>
    </row>
    <row r="19" spans="1:19" ht="65.25" customHeight="1" thickBot="1">
      <c r="A19" s="102"/>
      <c r="B19" s="103"/>
      <c r="C19" s="86" t="s">
        <v>78</v>
      </c>
      <c r="D19" s="80" t="s">
        <v>89</v>
      </c>
      <c r="E19" s="139">
        <v>1000</v>
      </c>
      <c r="F19" s="132">
        <f>SUM(G19+L19)</f>
        <v>1600</v>
      </c>
      <c r="G19" s="132">
        <f aca="true" t="shared" si="5" ref="G19:G85">SUM(H19:K19)</f>
        <v>1600</v>
      </c>
      <c r="H19" s="140">
        <v>1600</v>
      </c>
      <c r="I19" s="140"/>
      <c r="J19" s="133"/>
      <c r="K19" s="133"/>
      <c r="L19" s="132">
        <f>SUM(M19:R19)</f>
        <v>0</v>
      </c>
      <c r="M19" s="133"/>
      <c r="N19" s="133"/>
      <c r="O19" s="133"/>
      <c r="P19" s="133"/>
      <c r="Q19" s="133"/>
      <c r="R19" s="133"/>
      <c r="S19" s="156">
        <f t="shared" si="3"/>
        <v>1.6</v>
      </c>
    </row>
    <row r="20" spans="1:19" ht="15" thickBot="1">
      <c r="A20" s="121" t="s">
        <v>195</v>
      </c>
      <c r="B20" s="78"/>
      <c r="C20" s="122" t="s">
        <v>196</v>
      </c>
      <c r="D20" s="123"/>
      <c r="E20" s="134">
        <f aca="true" t="shared" si="6" ref="E20:R20">SUM(E21+E24+E29)</f>
        <v>35473607</v>
      </c>
      <c r="F20" s="134">
        <f t="shared" si="6"/>
        <v>2951145</v>
      </c>
      <c r="G20" s="134">
        <f t="shared" si="6"/>
        <v>0</v>
      </c>
      <c r="H20" s="134">
        <f t="shared" si="6"/>
        <v>0</v>
      </c>
      <c r="I20" s="134">
        <f t="shared" si="6"/>
        <v>0</v>
      </c>
      <c r="J20" s="134">
        <f t="shared" si="6"/>
        <v>0</v>
      </c>
      <c r="K20" s="134">
        <f t="shared" si="6"/>
        <v>0</v>
      </c>
      <c r="L20" s="134">
        <f t="shared" si="6"/>
        <v>2951145</v>
      </c>
      <c r="M20" s="134">
        <f t="shared" si="6"/>
        <v>2834833</v>
      </c>
      <c r="N20" s="134">
        <f t="shared" si="6"/>
        <v>116312</v>
      </c>
      <c r="O20" s="134"/>
      <c r="P20" s="134"/>
      <c r="Q20" s="134">
        <f t="shared" si="6"/>
        <v>0</v>
      </c>
      <c r="R20" s="134">
        <f t="shared" si="6"/>
        <v>0</v>
      </c>
      <c r="S20" s="156">
        <f t="shared" si="3"/>
        <v>0.08319269591051172</v>
      </c>
    </row>
    <row r="21" spans="1:19" ht="15" thickBot="1">
      <c r="A21" s="125"/>
      <c r="B21" s="73" t="s">
        <v>231</v>
      </c>
      <c r="C21" s="91" t="s">
        <v>232</v>
      </c>
      <c r="D21" s="72"/>
      <c r="E21" s="135">
        <f>SUM(E22:E23)</f>
        <v>12532680</v>
      </c>
      <c r="F21" s="135">
        <f aca="true" t="shared" si="7" ref="F21:R21">SUM(F22:F23)</f>
        <v>775411</v>
      </c>
      <c r="G21" s="135">
        <f t="shared" si="7"/>
        <v>0</v>
      </c>
      <c r="H21" s="135">
        <f t="shared" si="7"/>
        <v>0</v>
      </c>
      <c r="I21" s="135">
        <f t="shared" si="7"/>
        <v>0</v>
      </c>
      <c r="J21" s="135">
        <f t="shared" si="7"/>
        <v>0</v>
      </c>
      <c r="K21" s="135">
        <f t="shared" si="7"/>
        <v>0</v>
      </c>
      <c r="L21" s="135">
        <f t="shared" si="7"/>
        <v>775411</v>
      </c>
      <c r="M21" s="135">
        <f t="shared" si="7"/>
        <v>659099</v>
      </c>
      <c r="N21" s="135">
        <f t="shared" si="7"/>
        <v>116312</v>
      </c>
      <c r="O21" s="135"/>
      <c r="P21" s="135"/>
      <c r="Q21" s="135">
        <f t="shared" si="7"/>
        <v>0</v>
      </c>
      <c r="R21" s="135">
        <f t="shared" si="7"/>
        <v>0</v>
      </c>
      <c r="S21" s="156">
        <f t="shared" si="3"/>
        <v>0.06187112413306651</v>
      </c>
    </row>
    <row r="22" spans="1:19" ht="102" customHeight="1" thickBot="1">
      <c r="A22" s="125"/>
      <c r="B22" s="124"/>
      <c r="C22" s="86" t="s">
        <v>261</v>
      </c>
      <c r="D22" s="162" t="s">
        <v>233</v>
      </c>
      <c r="E22" s="141">
        <v>10691195</v>
      </c>
      <c r="F22" s="132">
        <f>SUM(G22+L22)</f>
        <v>659099</v>
      </c>
      <c r="G22" s="132">
        <f t="shared" si="5"/>
        <v>0</v>
      </c>
      <c r="H22" s="141"/>
      <c r="I22" s="141"/>
      <c r="J22" s="141"/>
      <c r="K22" s="141"/>
      <c r="L22" s="132">
        <f>SUM(M22:R22)</f>
        <v>659099</v>
      </c>
      <c r="M22" s="141">
        <v>659099</v>
      </c>
      <c r="N22" s="141"/>
      <c r="O22" s="141"/>
      <c r="P22" s="141"/>
      <c r="Q22" s="141"/>
      <c r="R22" s="141"/>
      <c r="S22" s="156">
        <f t="shared" si="3"/>
        <v>0.06164876798150253</v>
      </c>
    </row>
    <row r="23" spans="1:19" ht="51.75" thickBot="1">
      <c r="A23" s="125" t="s">
        <v>258</v>
      </c>
      <c r="B23" s="124"/>
      <c r="C23" s="86" t="s">
        <v>262</v>
      </c>
      <c r="D23" s="162" t="s">
        <v>234</v>
      </c>
      <c r="E23" s="141">
        <v>1841485</v>
      </c>
      <c r="F23" s="132">
        <f>SUM(G23+L23)</f>
        <v>116312</v>
      </c>
      <c r="G23" s="132">
        <f t="shared" si="5"/>
        <v>0</v>
      </c>
      <c r="H23" s="141"/>
      <c r="I23" s="141"/>
      <c r="J23" s="141"/>
      <c r="K23" s="141"/>
      <c r="L23" s="132">
        <f>SUM(M23:R23)</f>
        <v>116312</v>
      </c>
      <c r="M23" s="141"/>
      <c r="N23" s="141">
        <v>116312</v>
      </c>
      <c r="O23" s="141"/>
      <c r="P23" s="141"/>
      <c r="Q23" s="141"/>
      <c r="R23" s="141"/>
      <c r="S23" s="156">
        <f t="shared" si="3"/>
        <v>0.06316206757046623</v>
      </c>
    </row>
    <row r="24" spans="1:19" ht="26.25" thickBot="1">
      <c r="A24" s="125"/>
      <c r="B24" s="73" t="s">
        <v>202</v>
      </c>
      <c r="C24" s="91" t="s">
        <v>203</v>
      </c>
      <c r="D24" s="72"/>
      <c r="E24" s="135">
        <f>SUM(E25:E28)</f>
        <v>22926567</v>
      </c>
      <c r="F24" s="135">
        <f aca="true" t="shared" si="8" ref="F24:R24">SUM(F25:F28)</f>
        <v>2175734</v>
      </c>
      <c r="G24" s="135">
        <f t="shared" si="8"/>
        <v>0</v>
      </c>
      <c r="H24" s="135">
        <f t="shared" si="8"/>
        <v>0</v>
      </c>
      <c r="I24" s="135">
        <f t="shared" si="8"/>
        <v>0</v>
      </c>
      <c r="J24" s="135">
        <f t="shared" si="8"/>
        <v>0</v>
      </c>
      <c r="K24" s="135">
        <f t="shared" si="8"/>
        <v>0</v>
      </c>
      <c r="L24" s="135">
        <f t="shared" si="8"/>
        <v>2175734</v>
      </c>
      <c r="M24" s="135">
        <f t="shared" si="8"/>
        <v>2175734</v>
      </c>
      <c r="N24" s="135">
        <f t="shared" si="8"/>
        <v>0</v>
      </c>
      <c r="O24" s="135">
        <f t="shared" si="8"/>
        <v>0</v>
      </c>
      <c r="P24" s="135">
        <f t="shared" si="8"/>
        <v>0</v>
      </c>
      <c r="Q24" s="135">
        <f t="shared" si="8"/>
        <v>0</v>
      </c>
      <c r="R24" s="135">
        <f t="shared" si="8"/>
        <v>0</v>
      </c>
      <c r="S24" s="156">
        <f t="shared" si="3"/>
        <v>0.09490012176703123</v>
      </c>
    </row>
    <row r="25" spans="1:19" ht="77.25" thickBot="1">
      <c r="A25" s="125"/>
      <c r="B25" s="124"/>
      <c r="C25" s="86" t="s">
        <v>263</v>
      </c>
      <c r="D25" s="162" t="s">
        <v>233</v>
      </c>
      <c r="E25" s="141">
        <v>22305754</v>
      </c>
      <c r="F25" s="132">
        <f>SUM(G25+L25)</f>
        <v>2175734</v>
      </c>
      <c r="G25" s="132">
        <f t="shared" si="5"/>
        <v>0</v>
      </c>
      <c r="H25" s="141"/>
      <c r="I25" s="141"/>
      <c r="J25" s="141"/>
      <c r="K25" s="141"/>
      <c r="L25" s="132">
        <f>SUM(M25:R25)</f>
        <v>2175734</v>
      </c>
      <c r="M25" s="141">
        <v>2175734</v>
      </c>
      <c r="N25" s="141"/>
      <c r="O25" s="141"/>
      <c r="P25" s="141"/>
      <c r="Q25" s="141"/>
      <c r="R25" s="141"/>
      <c r="S25" s="156">
        <f t="shared" si="3"/>
        <v>0.09754137878504354</v>
      </c>
    </row>
    <row r="26" spans="1:19" ht="39" thickBot="1">
      <c r="A26" s="125"/>
      <c r="B26" s="124"/>
      <c r="C26" s="163" t="s">
        <v>266</v>
      </c>
      <c r="D26" s="162" t="s">
        <v>239</v>
      </c>
      <c r="E26" s="141">
        <v>8500</v>
      </c>
      <c r="F26" s="132">
        <f>SUM(G26+L26)</f>
        <v>0</v>
      </c>
      <c r="G26" s="132">
        <f t="shared" si="5"/>
        <v>0</v>
      </c>
      <c r="H26" s="141"/>
      <c r="I26" s="141"/>
      <c r="J26" s="141"/>
      <c r="K26" s="141"/>
      <c r="L26" s="132">
        <f>SUM(M26:R26)</f>
        <v>0</v>
      </c>
      <c r="M26" s="141"/>
      <c r="N26" s="141"/>
      <c r="O26" s="141"/>
      <c r="P26" s="141"/>
      <c r="Q26" s="141"/>
      <c r="R26" s="141"/>
      <c r="S26" s="156">
        <f t="shared" si="3"/>
        <v>0</v>
      </c>
    </row>
    <row r="27" spans="1:19" ht="15" thickBot="1">
      <c r="A27" s="125"/>
      <c r="B27" s="124"/>
      <c r="C27" s="86" t="s">
        <v>253</v>
      </c>
      <c r="D27" s="162" t="s">
        <v>102</v>
      </c>
      <c r="E27" s="141">
        <v>5771</v>
      </c>
      <c r="F27" s="132">
        <f>SUM(G27+L27)</f>
        <v>0</v>
      </c>
      <c r="G27" s="132">
        <f t="shared" si="5"/>
        <v>0</v>
      </c>
      <c r="H27" s="141"/>
      <c r="I27" s="141"/>
      <c r="J27" s="141"/>
      <c r="K27" s="141"/>
      <c r="L27" s="132">
        <f>SUM(M27:R27)</f>
        <v>0</v>
      </c>
      <c r="M27" s="141"/>
      <c r="N27" s="141"/>
      <c r="O27" s="141"/>
      <c r="P27" s="141"/>
      <c r="Q27" s="141"/>
      <c r="R27" s="141"/>
      <c r="S27" s="156">
        <f t="shared" si="3"/>
        <v>0</v>
      </c>
    </row>
    <row r="28" spans="1:19" ht="39" thickBot="1">
      <c r="A28" s="125"/>
      <c r="B28" s="124"/>
      <c r="C28" s="86" t="s">
        <v>227</v>
      </c>
      <c r="D28" s="162" t="s">
        <v>283</v>
      </c>
      <c r="E28" s="141">
        <v>606542</v>
      </c>
      <c r="F28" s="132">
        <f>SUM(G28+L28)</f>
        <v>0</v>
      </c>
      <c r="G28" s="132">
        <f t="shared" si="5"/>
        <v>0</v>
      </c>
      <c r="H28" s="141"/>
      <c r="I28" s="141"/>
      <c r="J28" s="141"/>
      <c r="K28" s="141"/>
      <c r="L28" s="132">
        <f>SUM(M28:R28)</f>
        <v>0</v>
      </c>
      <c r="M28" s="141"/>
      <c r="N28" s="141"/>
      <c r="O28" s="141"/>
      <c r="P28" s="141"/>
      <c r="Q28" s="141"/>
      <c r="R28" s="141"/>
      <c r="S28" s="156">
        <f t="shared" si="3"/>
        <v>0</v>
      </c>
    </row>
    <row r="29" spans="1:19" ht="42.75" customHeight="1" thickBot="1">
      <c r="A29" s="102"/>
      <c r="B29" s="73" t="s">
        <v>197</v>
      </c>
      <c r="C29" s="91" t="s">
        <v>198</v>
      </c>
      <c r="D29" s="72"/>
      <c r="E29" s="135">
        <f>SUM(E30:E31)</f>
        <v>14360</v>
      </c>
      <c r="F29" s="135">
        <f aca="true" t="shared" si="9" ref="F29:R29">SUM(F30:F31)</f>
        <v>0</v>
      </c>
      <c r="G29" s="135">
        <f t="shared" si="9"/>
        <v>0</v>
      </c>
      <c r="H29" s="135">
        <f t="shared" si="9"/>
        <v>0</v>
      </c>
      <c r="I29" s="135">
        <f t="shared" si="9"/>
        <v>0</v>
      </c>
      <c r="J29" s="135">
        <f t="shared" si="9"/>
        <v>0</v>
      </c>
      <c r="K29" s="135">
        <f t="shared" si="9"/>
        <v>0</v>
      </c>
      <c r="L29" s="135">
        <f t="shared" si="9"/>
        <v>0</v>
      </c>
      <c r="M29" s="135">
        <f t="shared" si="9"/>
        <v>0</v>
      </c>
      <c r="N29" s="135">
        <f t="shared" si="9"/>
        <v>0</v>
      </c>
      <c r="O29" s="135"/>
      <c r="P29" s="135"/>
      <c r="Q29" s="135">
        <f t="shared" si="9"/>
        <v>0</v>
      </c>
      <c r="R29" s="135">
        <f t="shared" si="9"/>
        <v>0</v>
      </c>
      <c r="S29" s="156">
        <f t="shared" si="3"/>
        <v>0</v>
      </c>
    </row>
    <row r="30" spans="1:19" ht="15" thickBot="1">
      <c r="A30" s="102"/>
      <c r="B30" s="124"/>
      <c r="C30" s="163" t="s">
        <v>8</v>
      </c>
      <c r="D30" s="162" t="s">
        <v>90</v>
      </c>
      <c r="E30" s="141">
        <v>8464</v>
      </c>
      <c r="F30" s="132">
        <f>SUM(G30+L30)</f>
        <v>0</v>
      </c>
      <c r="G30" s="132">
        <f t="shared" si="5"/>
        <v>0</v>
      </c>
      <c r="H30" s="141"/>
      <c r="I30" s="141"/>
      <c r="J30" s="141"/>
      <c r="K30" s="141"/>
      <c r="L30" s="132">
        <f>SUM(M30:R30)</f>
        <v>0</v>
      </c>
      <c r="M30" s="141"/>
      <c r="N30" s="141"/>
      <c r="O30" s="141"/>
      <c r="P30" s="141"/>
      <c r="Q30" s="141"/>
      <c r="R30" s="141"/>
      <c r="S30" s="156">
        <f t="shared" si="3"/>
        <v>0</v>
      </c>
    </row>
    <row r="31" spans="1:19" ht="39" thickBot="1">
      <c r="A31" s="102"/>
      <c r="B31" s="124"/>
      <c r="C31" s="163" t="s">
        <v>266</v>
      </c>
      <c r="D31" s="162" t="s">
        <v>239</v>
      </c>
      <c r="E31" s="141">
        <v>5896</v>
      </c>
      <c r="F31" s="132">
        <f>SUM(G31+L31)</f>
        <v>0</v>
      </c>
      <c r="G31" s="132">
        <f t="shared" si="5"/>
        <v>0</v>
      </c>
      <c r="H31" s="141"/>
      <c r="I31" s="141"/>
      <c r="J31" s="141"/>
      <c r="K31" s="141"/>
      <c r="L31" s="132">
        <f>SUM(M31:R31)</f>
        <v>0</v>
      </c>
      <c r="M31" s="141"/>
      <c r="N31" s="141"/>
      <c r="O31" s="141"/>
      <c r="P31" s="141"/>
      <c r="Q31" s="141"/>
      <c r="R31" s="141"/>
      <c r="S31" s="156">
        <f t="shared" si="3"/>
        <v>0</v>
      </c>
    </row>
    <row r="32" spans="1:19" ht="15" thickBot="1">
      <c r="A32" s="121" t="s">
        <v>204</v>
      </c>
      <c r="B32" s="78"/>
      <c r="C32" s="164" t="s">
        <v>205</v>
      </c>
      <c r="D32" s="165"/>
      <c r="E32" s="134">
        <f>SUM(E33+E35)</f>
        <v>8074811</v>
      </c>
      <c r="F32" s="134">
        <f aca="true" t="shared" si="10" ref="F32:R32">SUM(F33+F35)</f>
        <v>4691117</v>
      </c>
      <c r="G32" s="134">
        <f t="shared" si="10"/>
        <v>0</v>
      </c>
      <c r="H32" s="134">
        <f t="shared" si="10"/>
        <v>0</v>
      </c>
      <c r="I32" s="134">
        <f t="shared" si="10"/>
        <v>0</v>
      </c>
      <c r="J32" s="134">
        <f t="shared" si="10"/>
        <v>0</v>
      </c>
      <c r="K32" s="134">
        <f t="shared" si="10"/>
        <v>0</v>
      </c>
      <c r="L32" s="134">
        <f t="shared" si="10"/>
        <v>4691117</v>
      </c>
      <c r="M32" s="134">
        <f t="shared" si="10"/>
        <v>4691117</v>
      </c>
      <c r="N32" s="134">
        <f t="shared" si="10"/>
        <v>0</v>
      </c>
      <c r="O32" s="134"/>
      <c r="P32" s="134"/>
      <c r="Q32" s="134">
        <f t="shared" si="10"/>
        <v>0</v>
      </c>
      <c r="R32" s="134">
        <f t="shared" si="10"/>
        <v>0</v>
      </c>
      <c r="S32" s="156">
        <f t="shared" si="3"/>
        <v>0.5809568793622538</v>
      </c>
    </row>
    <row r="33" spans="1:19" ht="26.25" thickBot="1">
      <c r="A33" s="125"/>
      <c r="B33" s="73" t="s">
        <v>235</v>
      </c>
      <c r="C33" s="166" t="s">
        <v>236</v>
      </c>
      <c r="D33" s="167"/>
      <c r="E33" s="135">
        <f>SUM(E34)</f>
        <v>4845250</v>
      </c>
      <c r="F33" s="135">
        <f aca="true" t="shared" si="11" ref="F33:R33">SUM(F34)</f>
        <v>2966201</v>
      </c>
      <c r="G33" s="135">
        <f t="shared" si="11"/>
        <v>0</v>
      </c>
      <c r="H33" s="135">
        <f t="shared" si="11"/>
        <v>0</v>
      </c>
      <c r="I33" s="135">
        <f t="shared" si="11"/>
        <v>0</v>
      </c>
      <c r="J33" s="135">
        <f t="shared" si="11"/>
        <v>0</v>
      </c>
      <c r="K33" s="135">
        <f t="shared" si="11"/>
        <v>0</v>
      </c>
      <c r="L33" s="135">
        <f t="shared" si="11"/>
        <v>2966201</v>
      </c>
      <c r="M33" s="135">
        <f t="shared" si="11"/>
        <v>2966201</v>
      </c>
      <c r="N33" s="135">
        <f t="shared" si="11"/>
        <v>0</v>
      </c>
      <c r="O33" s="135"/>
      <c r="P33" s="135"/>
      <c r="Q33" s="135">
        <f t="shared" si="11"/>
        <v>0</v>
      </c>
      <c r="R33" s="135">
        <f t="shared" si="11"/>
        <v>0</v>
      </c>
      <c r="S33" s="156">
        <f t="shared" si="3"/>
        <v>0.6121874000309582</v>
      </c>
    </row>
    <row r="34" spans="1:19" ht="77.25" customHeight="1" thickBot="1">
      <c r="A34" s="125"/>
      <c r="B34" s="124"/>
      <c r="C34" s="86" t="s">
        <v>251</v>
      </c>
      <c r="D34" s="162" t="s">
        <v>233</v>
      </c>
      <c r="E34" s="141">
        <v>4845250</v>
      </c>
      <c r="F34" s="132">
        <f>SUM(G34+L34)</f>
        <v>2966201</v>
      </c>
      <c r="G34" s="132">
        <f t="shared" si="5"/>
        <v>0</v>
      </c>
      <c r="H34" s="141"/>
      <c r="I34" s="141"/>
      <c r="J34" s="141"/>
      <c r="K34" s="141"/>
      <c r="L34" s="132">
        <f>SUM(M34:R34)</f>
        <v>2966201</v>
      </c>
      <c r="M34" s="141">
        <v>2966201</v>
      </c>
      <c r="N34" s="141"/>
      <c r="O34" s="141"/>
      <c r="P34" s="141"/>
      <c r="Q34" s="141"/>
      <c r="R34" s="141"/>
      <c r="S34" s="156">
        <f t="shared" si="3"/>
        <v>0.6121874000309582</v>
      </c>
    </row>
    <row r="35" spans="1:19" ht="15" thickBot="1">
      <c r="A35" s="102"/>
      <c r="B35" s="73" t="s">
        <v>206</v>
      </c>
      <c r="C35" s="166" t="s">
        <v>4</v>
      </c>
      <c r="D35" s="167"/>
      <c r="E35" s="135">
        <f>SUM(E36:E38)</f>
        <v>3229561</v>
      </c>
      <c r="F35" s="135">
        <f aca="true" t="shared" si="12" ref="F35:R35">SUM(F36:F38)</f>
        <v>1724916</v>
      </c>
      <c r="G35" s="135">
        <f t="shared" si="12"/>
        <v>0</v>
      </c>
      <c r="H35" s="135">
        <f t="shared" si="12"/>
        <v>0</v>
      </c>
      <c r="I35" s="135">
        <f t="shared" si="12"/>
        <v>0</v>
      </c>
      <c r="J35" s="135">
        <f t="shared" si="12"/>
        <v>0</v>
      </c>
      <c r="K35" s="135">
        <f t="shared" si="12"/>
        <v>0</v>
      </c>
      <c r="L35" s="135">
        <f t="shared" si="12"/>
        <v>1724916</v>
      </c>
      <c r="M35" s="135">
        <f t="shared" si="12"/>
        <v>1724916</v>
      </c>
      <c r="N35" s="135">
        <f t="shared" si="12"/>
        <v>0</v>
      </c>
      <c r="O35" s="135"/>
      <c r="P35" s="135"/>
      <c r="Q35" s="135">
        <f t="shared" si="12"/>
        <v>0</v>
      </c>
      <c r="R35" s="135">
        <f t="shared" si="12"/>
        <v>0</v>
      </c>
      <c r="S35" s="156">
        <f t="shared" si="3"/>
        <v>0.534102312976903</v>
      </c>
    </row>
    <row r="36" spans="1:19" ht="108" customHeight="1" thickBot="1">
      <c r="A36" s="102"/>
      <c r="B36" s="103"/>
      <c r="C36" s="86" t="s">
        <v>256</v>
      </c>
      <c r="D36" s="162" t="s">
        <v>233</v>
      </c>
      <c r="E36" s="139">
        <v>1296199</v>
      </c>
      <c r="F36" s="132">
        <f>SUM(G36+L36)</f>
        <v>1054372</v>
      </c>
      <c r="G36" s="132">
        <f t="shared" si="5"/>
        <v>0</v>
      </c>
      <c r="H36" s="140"/>
      <c r="I36" s="140"/>
      <c r="J36" s="133"/>
      <c r="K36" s="133"/>
      <c r="L36" s="132">
        <f>SUM(M36:R36)</f>
        <v>1054372</v>
      </c>
      <c r="M36" s="133">
        <v>1054372</v>
      </c>
      <c r="N36" s="133"/>
      <c r="O36" s="133"/>
      <c r="P36" s="133"/>
      <c r="Q36" s="133"/>
      <c r="R36" s="133"/>
      <c r="S36" s="156">
        <f t="shared" si="3"/>
        <v>0.8134337397266932</v>
      </c>
    </row>
    <row r="37" spans="1:19" ht="105.75" customHeight="1" thickBot="1">
      <c r="A37" s="102"/>
      <c r="B37" s="103"/>
      <c r="C37" s="86" t="s">
        <v>264</v>
      </c>
      <c r="D37" s="162" t="s">
        <v>233</v>
      </c>
      <c r="E37" s="139">
        <v>933362</v>
      </c>
      <c r="F37" s="132">
        <f>SUM(G37+L37)</f>
        <v>670544</v>
      </c>
      <c r="G37" s="132">
        <f t="shared" si="5"/>
        <v>0</v>
      </c>
      <c r="H37" s="140"/>
      <c r="I37" s="140"/>
      <c r="J37" s="133"/>
      <c r="K37" s="133"/>
      <c r="L37" s="132">
        <f>SUM(M37:R37)</f>
        <v>670544</v>
      </c>
      <c r="M37" s="133">
        <v>670544</v>
      </c>
      <c r="N37" s="133"/>
      <c r="O37" s="133"/>
      <c r="P37" s="133"/>
      <c r="Q37" s="133"/>
      <c r="R37" s="133"/>
      <c r="S37" s="156">
        <f t="shared" si="3"/>
        <v>0.7184179343063034</v>
      </c>
    </row>
    <row r="38" spans="1:19" ht="64.5" thickBot="1">
      <c r="A38" s="102"/>
      <c r="B38" s="103"/>
      <c r="C38" s="88" t="s">
        <v>178</v>
      </c>
      <c r="D38" s="168" t="s">
        <v>122</v>
      </c>
      <c r="E38" s="139">
        <v>1000000</v>
      </c>
      <c r="F38" s="132">
        <f>SUM(G38+L38)</f>
        <v>0</v>
      </c>
      <c r="G38" s="132">
        <f t="shared" si="5"/>
        <v>0</v>
      </c>
      <c r="H38" s="140"/>
      <c r="I38" s="140"/>
      <c r="J38" s="133"/>
      <c r="K38" s="133"/>
      <c r="L38" s="132">
        <f>SUM(M38:R38)</f>
        <v>0</v>
      </c>
      <c r="M38" s="133"/>
      <c r="N38" s="133"/>
      <c r="O38" s="133"/>
      <c r="P38" s="133"/>
      <c r="Q38" s="133"/>
      <c r="R38" s="133"/>
      <c r="S38" s="156">
        <f t="shared" si="3"/>
        <v>0</v>
      </c>
    </row>
    <row r="39" spans="1:19" ht="15.75" thickBot="1">
      <c r="A39" s="74">
        <v>700</v>
      </c>
      <c r="B39" s="66"/>
      <c r="C39" s="87" t="s">
        <v>9</v>
      </c>
      <c r="D39" s="66"/>
      <c r="E39" s="134">
        <f>SUM(E40)</f>
        <v>9754655</v>
      </c>
      <c r="F39" s="134">
        <f aca="true" t="shared" si="13" ref="F39:R39">SUM(F40)</f>
        <v>10470000</v>
      </c>
      <c r="G39" s="134">
        <f t="shared" si="13"/>
        <v>2470000</v>
      </c>
      <c r="H39" s="134">
        <f t="shared" si="13"/>
        <v>2450000</v>
      </c>
      <c r="I39" s="134">
        <f t="shared" si="13"/>
        <v>20000</v>
      </c>
      <c r="J39" s="134">
        <f t="shared" si="13"/>
        <v>0</v>
      </c>
      <c r="K39" s="134">
        <f t="shared" si="13"/>
        <v>0</v>
      </c>
      <c r="L39" s="134">
        <f t="shared" si="13"/>
        <v>8000000</v>
      </c>
      <c r="M39" s="134">
        <f t="shared" si="13"/>
        <v>0</v>
      </c>
      <c r="N39" s="134">
        <f t="shared" si="13"/>
        <v>0</v>
      </c>
      <c r="O39" s="134"/>
      <c r="P39" s="134"/>
      <c r="Q39" s="134">
        <f t="shared" si="13"/>
        <v>7000000</v>
      </c>
      <c r="R39" s="134">
        <f t="shared" si="13"/>
        <v>1000000</v>
      </c>
      <c r="S39" s="156">
        <f t="shared" si="3"/>
        <v>1.0733337058050747</v>
      </c>
    </row>
    <row r="40" spans="1:19" ht="27" customHeight="1" thickBot="1">
      <c r="A40" s="104"/>
      <c r="B40" s="68">
        <v>70005</v>
      </c>
      <c r="C40" s="85" t="s">
        <v>10</v>
      </c>
      <c r="D40" s="67"/>
      <c r="E40" s="142">
        <f>SUM(E41:E49)</f>
        <v>9754655</v>
      </c>
      <c r="F40" s="142">
        <f aca="true" t="shared" si="14" ref="F40:R40">SUM(F41:F49)</f>
        <v>10470000</v>
      </c>
      <c r="G40" s="142">
        <f t="shared" si="14"/>
        <v>2470000</v>
      </c>
      <c r="H40" s="142">
        <f t="shared" si="14"/>
        <v>2450000</v>
      </c>
      <c r="I40" s="142">
        <f t="shared" si="14"/>
        <v>20000</v>
      </c>
      <c r="J40" s="142">
        <f t="shared" si="14"/>
        <v>0</v>
      </c>
      <c r="K40" s="142">
        <f t="shared" si="14"/>
        <v>0</v>
      </c>
      <c r="L40" s="142">
        <f t="shared" si="14"/>
        <v>8000000</v>
      </c>
      <c r="M40" s="142">
        <f t="shared" si="14"/>
        <v>0</v>
      </c>
      <c r="N40" s="142">
        <f t="shared" si="14"/>
        <v>0</v>
      </c>
      <c r="O40" s="142"/>
      <c r="P40" s="142"/>
      <c r="Q40" s="142">
        <f t="shared" si="14"/>
        <v>7000000</v>
      </c>
      <c r="R40" s="142">
        <f t="shared" si="14"/>
        <v>1000000</v>
      </c>
      <c r="S40" s="156">
        <f t="shared" si="3"/>
        <v>1.0733337058050747</v>
      </c>
    </row>
    <row r="41" spans="1:19" ht="42" customHeight="1" thickBot="1">
      <c r="A41" s="102"/>
      <c r="B41" s="105"/>
      <c r="C41" s="86" t="s">
        <v>66</v>
      </c>
      <c r="D41" s="162" t="s">
        <v>91</v>
      </c>
      <c r="E41" s="139">
        <v>1443730</v>
      </c>
      <c r="F41" s="132">
        <f aca="true" t="shared" si="15" ref="F41:F49">SUM(G41+L41)</f>
        <v>1100000</v>
      </c>
      <c r="G41" s="132">
        <f t="shared" si="5"/>
        <v>1100000</v>
      </c>
      <c r="H41" s="133">
        <v>1100000</v>
      </c>
      <c r="I41" s="143"/>
      <c r="J41" s="133"/>
      <c r="K41" s="133"/>
      <c r="L41" s="132">
        <f aca="true" t="shared" si="16" ref="L41:L49">SUM(M41:R41)</f>
        <v>0</v>
      </c>
      <c r="M41" s="157"/>
      <c r="N41" s="133"/>
      <c r="O41" s="133"/>
      <c r="P41" s="133"/>
      <c r="Q41" s="133"/>
      <c r="R41" s="133"/>
      <c r="S41" s="156">
        <f t="shared" si="3"/>
        <v>0.761915316575814</v>
      </c>
    </row>
    <row r="42" spans="1:19" ht="51.75" thickBot="1">
      <c r="A42" s="102"/>
      <c r="B42" s="105"/>
      <c r="C42" s="86" t="s">
        <v>201</v>
      </c>
      <c r="D42" s="162" t="s">
        <v>89</v>
      </c>
      <c r="E42" s="139">
        <v>1400000</v>
      </c>
      <c r="F42" s="132">
        <f t="shared" si="15"/>
        <v>350000</v>
      </c>
      <c r="G42" s="132">
        <f t="shared" si="5"/>
        <v>350000</v>
      </c>
      <c r="H42" s="133">
        <v>350000</v>
      </c>
      <c r="I42" s="143"/>
      <c r="J42" s="133"/>
      <c r="K42" s="133"/>
      <c r="L42" s="132">
        <f t="shared" si="16"/>
        <v>0</v>
      </c>
      <c r="M42" s="133"/>
      <c r="N42" s="133"/>
      <c r="O42" s="133"/>
      <c r="P42" s="133"/>
      <c r="Q42" s="133"/>
      <c r="R42" s="133"/>
      <c r="S42" s="156">
        <f t="shared" si="3"/>
        <v>0.25</v>
      </c>
    </row>
    <row r="43" spans="1:19" ht="90.75" customHeight="1" thickBot="1">
      <c r="A43" s="102"/>
      <c r="B43" s="105"/>
      <c r="C43" s="163" t="s">
        <v>83</v>
      </c>
      <c r="D43" s="162" t="s">
        <v>93</v>
      </c>
      <c r="E43" s="139">
        <v>600000</v>
      </c>
      <c r="F43" s="132">
        <f t="shared" si="15"/>
        <v>580000</v>
      </c>
      <c r="G43" s="132">
        <f t="shared" si="5"/>
        <v>580000</v>
      </c>
      <c r="H43" s="133">
        <v>580000</v>
      </c>
      <c r="I43" s="143"/>
      <c r="J43" s="133"/>
      <c r="K43" s="133"/>
      <c r="L43" s="132">
        <f t="shared" si="16"/>
        <v>0</v>
      </c>
      <c r="M43" s="133"/>
      <c r="N43" s="133"/>
      <c r="O43" s="133"/>
      <c r="P43" s="133"/>
      <c r="Q43" s="133"/>
      <c r="R43" s="133"/>
      <c r="S43" s="156">
        <f t="shared" si="3"/>
        <v>0.9666666666666667</v>
      </c>
    </row>
    <row r="44" spans="1:19" ht="51.75" thickBot="1">
      <c r="A44" s="102"/>
      <c r="B44" s="105"/>
      <c r="C44" s="163" t="s">
        <v>67</v>
      </c>
      <c r="D44" s="162" t="s">
        <v>94</v>
      </c>
      <c r="E44" s="139">
        <v>70000</v>
      </c>
      <c r="F44" s="132">
        <f t="shared" si="15"/>
        <v>1000000</v>
      </c>
      <c r="G44" s="132">
        <f t="shared" si="5"/>
        <v>0</v>
      </c>
      <c r="H44" s="133">
        <v>0</v>
      </c>
      <c r="I44" s="143"/>
      <c r="J44" s="133"/>
      <c r="K44" s="133"/>
      <c r="L44" s="132">
        <f t="shared" si="16"/>
        <v>1000000</v>
      </c>
      <c r="M44" s="133"/>
      <c r="N44" s="133"/>
      <c r="O44" s="133"/>
      <c r="P44" s="133"/>
      <c r="Q44" s="133"/>
      <c r="R44" s="133">
        <v>1000000</v>
      </c>
      <c r="S44" s="156">
        <f t="shared" si="3"/>
        <v>14.285714285714286</v>
      </c>
    </row>
    <row r="45" spans="1:19" ht="26.25" thickBot="1">
      <c r="A45" s="102"/>
      <c r="B45" s="105"/>
      <c r="C45" s="163" t="s">
        <v>268</v>
      </c>
      <c r="D45" s="80" t="s">
        <v>252</v>
      </c>
      <c r="E45" s="139">
        <v>5787838</v>
      </c>
      <c r="F45" s="132">
        <f t="shared" si="15"/>
        <v>7000000</v>
      </c>
      <c r="G45" s="132">
        <f t="shared" si="5"/>
        <v>0</v>
      </c>
      <c r="H45" s="133">
        <v>0</v>
      </c>
      <c r="I45" s="143"/>
      <c r="J45" s="133"/>
      <c r="K45" s="133"/>
      <c r="L45" s="132">
        <f t="shared" si="16"/>
        <v>7000000</v>
      </c>
      <c r="M45" s="133"/>
      <c r="N45" s="133"/>
      <c r="O45" s="133"/>
      <c r="P45" s="133"/>
      <c r="Q45" s="133">
        <v>7000000</v>
      </c>
      <c r="R45" s="133"/>
      <c r="S45" s="156">
        <f t="shared" si="3"/>
        <v>1.209432606786852</v>
      </c>
    </row>
    <row r="46" spans="1:19" ht="25.5" customHeight="1" thickBot="1">
      <c r="A46" s="102"/>
      <c r="B46" s="105"/>
      <c r="C46" s="86" t="s">
        <v>253</v>
      </c>
      <c r="D46" s="162" t="s">
        <v>102</v>
      </c>
      <c r="E46" s="139">
        <v>20000</v>
      </c>
      <c r="F46" s="132">
        <f t="shared" si="15"/>
        <v>20000</v>
      </c>
      <c r="G46" s="132">
        <f t="shared" si="5"/>
        <v>20000</v>
      </c>
      <c r="H46" s="133">
        <v>20000</v>
      </c>
      <c r="I46" s="143"/>
      <c r="J46" s="133"/>
      <c r="K46" s="133"/>
      <c r="L46" s="132">
        <f t="shared" si="16"/>
        <v>0</v>
      </c>
      <c r="M46" s="133"/>
      <c r="N46" s="133"/>
      <c r="O46" s="133"/>
      <c r="P46" s="133"/>
      <c r="Q46" s="133"/>
      <c r="R46" s="133"/>
      <c r="S46" s="156">
        <f t="shared" si="3"/>
        <v>1</v>
      </c>
    </row>
    <row r="47" spans="1:19" ht="25.5" customHeight="1" thickBot="1">
      <c r="A47" s="102"/>
      <c r="B47" s="105"/>
      <c r="C47" s="86" t="s">
        <v>8</v>
      </c>
      <c r="D47" s="162" t="s">
        <v>90</v>
      </c>
      <c r="E47" s="139">
        <v>3437</v>
      </c>
      <c r="F47" s="132">
        <f t="shared" si="15"/>
        <v>0</v>
      </c>
      <c r="G47" s="132">
        <f t="shared" si="5"/>
        <v>0</v>
      </c>
      <c r="H47" s="133"/>
      <c r="I47" s="143"/>
      <c r="J47" s="133"/>
      <c r="K47" s="133"/>
      <c r="L47" s="132">
        <f t="shared" si="16"/>
        <v>0</v>
      </c>
      <c r="M47" s="133"/>
      <c r="N47" s="133"/>
      <c r="O47" s="133"/>
      <c r="P47" s="133"/>
      <c r="Q47" s="133"/>
      <c r="R47" s="133"/>
      <c r="S47" s="156">
        <f t="shared" si="3"/>
        <v>0</v>
      </c>
    </row>
    <row r="48" spans="1:19" ht="63.75" customHeight="1" thickBot="1">
      <c r="A48" s="102"/>
      <c r="B48" s="105"/>
      <c r="C48" s="161" t="s">
        <v>65</v>
      </c>
      <c r="D48" s="162" t="s">
        <v>96</v>
      </c>
      <c r="E48" s="139">
        <v>29650</v>
      </c>
      <c r="F48" s="132">
        <f t="shared" si="15"/>
        <v>20000</v>
      </c>
      <c r="G48" s="132">
        <f t="shared" si="5"/>
        <v>20000</v>
      </c>
      <c r="H48" s="133"/>
      <c r="I48" s="133">
        <v>20000</v>
      </c>
      <c r="J48" s="143"/>
      <c r="K48" s="133"/>
      <c r="L48" s="132">
        <f t="shared" si="16"/>
        <v>0</v>
      </c>
      <c r="M48" s="133"/>
      <c r="N48" s="133"/>
      <c r="O48" s="133"/>
      <c r="P48" s="133"/>
      <c r="Q48" s="133"/>
      <c r="R48" s="133"/>
      <c r="S48" s="156">
        <f t="shared" si="3"/>
        <v>0.6745362563237775</v>
      </c>
    </row>
    <row r="49" spans="1:19" ht="58.5" customHeight="1" thickBot="1">
      <c r="A49" s="102"/>
      <c r="B49" s="105"/>
      <c r="C49" s="163" t="s">
        <v>147</v>
      </c>
      <c r="D49" s="162" t="s">
        <v>97</v>
      </c>
      <c r="E49" s="139">
        <v>400000</v>
      </c>
      <c r="F49" s="132">
        <f t="shared" si="15"/>
        <v>400000</v>
      </c>
      <c r="G49" s="132">
        <f t="shared" si="5"/>
        <v>400000</v>
      </c>
      <c r="H49" s="143">
        <v>400000</v>
      </c>
      <c r="I49" s="143"/>
      <c r="J49" s="133"/>
      <c r="K49" s="133"/>
      <c r="L49" s="132">
        <f t="shared" si="16"/>
        <v>0</v>
      </c>
      <c r="M49" s="133"/>
      <c r="N49" s="133"/>
      <c r="O49" s="133"/>
      <c r="P49" s="133"/>
      <c r="Q49" s="133"/>
      <c r="R49" s="133"/>
      <c r="S49" s="156">
        <f t="shared" si="3"/>
        <v>1</v>
      </c>
    </row>
    <row r="50" spans="1:19" ht="15.75" thickBot="1">
      <c r="A50" s="74">
        <v>710</v>
      </c>
      <c r="B50" s="66"/>
      <c r="C50" s="87" t="s">
        <v>12</v>
      </c>
      <c r="D50" s="66"/>
      <c r="E50" s="134">
        <f>SUM(E51+E53+E55+E57+E59)</f>
        <v>631000</v>
      </c>
      <c r="F50" s="134">
        <f aca="true" t="shared" si="17" ref="F50:R50">SUM(F51+F53+F55+F57+F59)</f>
        <v>621000</v>
      </c>
      <c r="G50" s="134">
        <f t="shared" si="17"/>
        <v>621000</v>
      </c>
      <c r="H50" s="134">
        <f t="shared" si="17"/>
        <v>275000</v>
      </c>
      <c r="I50" s="134">
        <f t="shared" si="17"/>
        <v>344000</v>
      </c>
      <c r="J50" s="134">
        <f t="shared" si="17"/>
        <v>2000</v>
      </c>
      <c r="K50" s="134">
        <f t="shared" si="17"/>
        <v>0</v>
      </c>
      <c r="L50" s="134">
        <f t="shared" si="17"/>
        <v>0</v>
      </c>
      <c r="M50" s="134">
        <f t="shared" si="17"/>
        <v>0</v>
      </c>
      <c r="N50" s="134">
        <f t="shared" si="17"/>
        <v>0</v>
      </c>
      <c r="O50" s="134">
        <f t="shared" si="17"/>
        <v>0</v>
      </c>
      <c r="P50" s="134">
        <f t="shared" si="17"/>
        <v>0</v>
      </c>
      <c r="Q50" s="134">
        <f t="shared" si="17"/>
        <v>0</v>
      </c>
      <c r="R50" s="134">
        <f t="shared" si="17"/>
        <v>0</v>
      </c>
      <c r="S50" s="156">
        <f t="shared" si="3"/>
        <v>0.9841521394611727</v>
      </c>
    </row>
    <row r="51" spans="1:19" ht="15.75" thickBot="1">
      <c r="A51" s="104"/>
      <c r="B51" s="68">
        <v>71013</v>
      </c>
      <c r="C51" s="85" t="s">
        <v>13</v>
      </c>
      <c r="D51" s="67"/>
      <c r="E51" s="142">
        <f>SUM(E52)</f>
        <v>80000</v>
      </c>
      <c r="F51" s="142">
        <f aca="true" t="shared" si="18" ref="F51:R51">SUM(F52)</f>
        <v>60000</v>
      </c>
      <c r="G51" s="142">
        <f t="shared" si="18"/>
        <v>60000</v>
      </c>
      <c r="H51" s="142">
        <f t="shared" si="18"/>
        <v>0</v>
      </c>
      <c r="I51" s="142">
        <f t="shared" si="18"/>
        <v>60000</v>
      </c>
      <c r="J51" s="142">
        <f t="shared" si="18"/>
        <v>0</v>
      </c>
      <c r="K51" s="142">
        <f t="shared" si="18"/>
        <v>0</v>
      </c>
      <c r="L51" s="142">
        <f t="shared" si="18"/>
        <v>0</v>
      </c>
      <c r="M51" s="142">
        <f t="shared" si="18"/>
        <v>0</v>
      </c>
      <c r="N51" s="142">
        <f t="shared" si="18"/>
        <v>0</v>
      </c>
      <c r="O51" s="142"/>
      <c r="P51" s="142"/>
      <c r="Q51" s="142">
        <f t="shared" si="18"/>
        <v>0</v>
      </c>
      <c r="R51" s="142">
        <f t="shared" si="18"/>
        <v>0</v>
      </c>
      <c r="S51" s="156">
        <f t="shared" si="3"/>
        <v>0.75</v>
      </c>
    </row>
    <row r="52" spans="1:19" ht="66" customHeight="1" thickBot="1">
      <c r="A52" s="102"/>
      <c r="B52" s="105"/>
      <c r="C52" s="161" t="s">
        <v>79</v>
      </c>
      <c r="D52" s="162" t="s">
        <v>96</v>
      </c>
      <c r="E52" s="139">
        <v>80000</v>
      </c>
      <c r="F52" s="132">
        <f>SUM(G52+L52)</f>
        <v>60000</v>
      </c>
      <c r="G52" s="132">
        <f t="shared" si="5"/>
        <v>60000</v>
      </c>
      <c r="H52" s="133"/>
      <c r="I52" s="133">
        <v>60000</v>
      </c>
      <c r="J52" s="143">
        <v>0</v>
      </c>
      <c r="K52" s="133"/>
      <c r="L52" s="132">
        <f>SUM(M52:R52)</f>
        <v>0</v>
      </c>
      <c r="M52" s="133"/>
      <c r="N52" s="133"/>
      <c r="O52" s="133"/>
      <c r="P52" s="133"/>
      <c r="Q52" s="133"/>
      <c r="R52" s="133"/>
      <c r="S52" s="156">
        <f t="shared" si="3"/>
        <v>0.75</v>
      </c>
    </row>
    <row r="53" spans="1:19" ht="26.25" thickBot="1">
      <c r="A53" s="104"/>
      <c r="B53" s="68">
        <v>71014</v>
      </c>
      <c r="C53" s="85" t="s">
        <v>14</v>
      </c>
      <c r="D53" s="67"/>
      <c r="E53" s="142">
        <f>SUM(E54)</f>
        <v>10000</v>
      </c>
      <c r="F53" s="142">
        <f aca="true" t="shared" si="19" ref="F53:R53">SUM(F54)</f>
        <v>10000</v>
      </c>
      <c r="G53" s="142">
        <f t="shared" si="19"/>
        <v>10000</v>
      </c>
      <c r="H53" s="142">
        <f t="shared" si="19"/>
        <v>0</v>
      </c>
      <c r="I53" s="142">
        <f t="shared" si="19"/>
        <v>10000</v>
      </c>
      <c r="J53" s="142">
        <f t="shared" si="19"/>
        <v>0</v>
      </c>
      <c r="K53" s="142">
        <f t="shared" si="19"/>
        <v>0</v>
      </c>
      <c r="L53" s="142">
        <f t="shared" si="19"/>
        <v>0</v>
      </c>
      <c r="M53" s="142">
        <f t="shared" si="19"/>
        <v>0</v>
      </c>
      <c r="N53" s="142">
        <f t="shared" si="19"/>
        <v>0</v>
      </c>
      <c r="O53" s="142"/>
      <c r="P53" s="142"/>
      <c r="Q53" s="142">
        <f t="shared" si="19"/>
        <v>0</v>
      </c>
      <c r="R53" s="142">
        <f t="shared" si="19"/>
        <v>0</v>
      </c>
      <c r="S53" s="156">
        <f t="shared" si="3"/>
        <v>1</v>
      </c>
    </row>
    <row r="54" spans="1:19" ht="63.75" customHeight="1" thickBot="1">
      <c r="A54" s="102"/>
      <c r="B54" s="105"/>
      <c r="C54" s="161" t="s">
        <v>65</v>
      </c>
      <c r="D54" s="162" t="s">
        <v>96</v>
      </c>
      <c r="E54" s="139">
        <v>10000</v>
      </c>
      <c r="F54" s="132">
        <f>SUM(G54+L54)</f>
        <v>10000</v>
      </c>
      <c r="G54" s="132">
        <f t="shared" si="5"/>
        <v>10000</v>
      </c>
      <c r="H54" s="133"/>
      <c r="I54" s="133">
        <v>10000</v>
      </c>
      <c r="J54" s="143">
        <v>0</v>
      </c>
      <c r="K54" s="133"/>
      <c r="L54" s="132">
        <f>SUM(M54:R54)</f>
        <v>0</v>
      </c>
      <c r="M54" s="133"/>
      <c r="N54" s="133"/>
      <c r="O54" s="133"/>
      <c r="P54" s="133"/>
      <c r="Q54" s="133"/>
      <c r="R54" s="133"/>
      <c r="S54" s="156">
        <f t="shared" si="3"/>
        <v>1</v>
      </c>
    </row>
    <row r="55" spans="1:19" ht="18" customHeight="1" thickBot="1">
      <c r="A55" s="104"/>
      <c r="B55" s="68">
        <v>71015</v>
      </c>
      <c r="C55" s="85" t="s">
        <v>15</v>
      </c>
      <c r="D55" s="67"/>
      <c r="E55" s="142">
        <f>SUM(E56:E56)</f>
        <v>271000</v>
      </c>
      <c r="F55" s="142">
        <f aca="true" t="shared" si="20" ref="F55:R55">SUM(F56:F56)</f>
        <v>274000</v>
      </c>
      <c r="G55" s="142">
        <f t="shared" si="20"/>
        <v>274000</v>
      </c>
      <c r="H55" s="142">
        <f t="shared" si="20"/>
        <v>0</v>
      </c>
      <c r="I55" s="142">
        <f t="shared" si="20"/>
        <v>274000</v>
      </c>
      <c r="J55" s="142">
        <f t="shared" si="20"/>
        <v>0</v>
      </c>
      <c r="K55" s="142">
        <f t="shared" si="20"/>
        <v>0</v>
      </c>
      <c r="L55" s="142">
        <f t="shared" si="20"/>
        <v>0</v>
      </c>
      <c r="M55" s="142">
        <f t="shared" si="20"/>
        <v>0</v>
      </c>
      <c r="N55" s="142">
        <f t="shared" si="20"/>
        <v>0</v>
      </c>
      <c r="O55" s="142"/>
      <c r="P55" s="142"/>
      <c r="Q55" s="142">
        <f t="shared" si="20"/>
        <v>0</v>
      </c>
      <c r="R55" s="142">
        <f t="shared" si="20"/>
        <v>0</v>
      </c>
      <c r="S55" s="156">
        <f t="shared" si="3"/>
        <v>1.011070110701107</v>
      </c>
    </row>
    <row r="56" spans="1:19" ht="64.5" thickBot="1">
      <c r="A56" s="102"/>
      <c r="B56" s="105"/>
      <c r="C56" s="161" t="s">
        <v>65</v>
      </c>
      <c r="D56" s="162" t="s">
        <v>96</v>
      </c>
      <c r="E56" s="139">
        <v>271000</v>
      </c>
      <c r="F56" s="132">
        <f>SUM(G56+L56)</f>
        <v>274000</v>
      </c>
      <c r="G56" s="132">
        <f t="shared" si="5"/>
        <v>274000</v>
      </c>
      <c r="H56" s="143"/>
      <c r="I56" s="143">
        <v>274000</v>
      </c>
      <c r="J56" s="143">
        <v>0</v>
      </c>
      <c r="K56" s="133"/>
      <c r="L56" s="132">
        <f>SUM(M56:R56)</f>
        <v>0</v>
      </c>
      <c r="M56" s="133"/>
      <c r="N56" s="133"/>
      <c r="O56" s="133"/>
      <c r="P56" s="133"/>
      <c r="Q56" s="133"/>
      <c r="R56" s="133"/>
      <c r="S56" s="156">
        <f t="shared" si="3"/>
        <v>1.011070110701107</v>
      </c>
    </row>
    <row r="57" spans="1:19" ht="15" thickBot="1">
      <c r="A57" s="102"/>
      <c r="B57" s="106">
        <v>71035</v>
      </c>
      <c r="C57" s="166" t="s">
        <v>143</v>
      </c>
      <c r="D57" s="167"/>
      <c r="E57" s="142">
        <f>SUM(E58)</f>
        <v>0</v>
      </c>
      <c r="F57" s="142">
        <f aca="true" t="shared" si="21" ref="F57:R57">SUM(F58)</f>
        <v>2000</v>
      </c>
      <c r="G57" s="142">
        <f t="shared" si="21"/>
        <v>2000</v>
      </c>
      <c r="H57" s="142">
        <f t="shared" si="21"/>
        <v>0</v>
      </c>
      <c r="I57" s="142">
        <f t="shared" si="21"/>
        <v>0</v>
      </c>
      <c r="J57" s="142">
        <f t="shared" si="21"/>
        <v>2000</v>
      </c>
      <c r="K57" s="142">
        <f t="shared" si="21"/>
        <v>0</v>
      </c>
      <c r="L57" s="142">
        <f t="shared" si="21"/>
        <v>0</v>
      </c>
      <c r="M57" s="142">
        <f t="shared" si="21"/>
        <v>0</v>
      </c>
      <c r="N57" s="142">
        <f t="shared" si="21"/>
        <v>0</v>
      </c>
      <c r="O57" s="142"/>
      <c r="P57" s="142"/>
      <c r="Q57" s="142">
        <f t="shared" si="21"/>
        <v>0</v>
      </c>
      <c r="R57" s="142">
        <f t="shared" si="21"/>
        <v>0</v>
      </c>
      <c r="S57" s="156"/>
    </row>
    <row r="58" spans="1:19" ht="68.25" customHeight="1" thickBot="1">
      <c r="A58" s="102"/>
      <c r="B58" s="105"/>
      <c r="C58" s="161" t="s">
        <v>144</v>
      </c>
      <c r="D58" s="162" t="s">
        <v>140</v>
      </c>
      <c r="E58" s="139">
        <v>0</v>
      </c>
      <c r="F58" s="132">
        <f>SUM(G58+L58)</f>
        <v>2000</v>
      </c>
      <c r="G58" s="132">
        <f t="shared" si="5"/>
        <v>2000</v>
      </c>
      <c r="H58" s="133"/>
      <c r="I58" s="133"/>
      <c r="J58" s="143">
        <v>2000</v>
      </c>
      <c r="K58" s="133"/>
      <c r="L58" s="132">
        <f>SUM(M58:R58)</f>
        <v>0</v>
      </c>
      <c r="M58" s="133"/>
      <c r="N58" s="133"/>
      <c r="O58" s="133"/>
      <c r="P58" s="133"/>
      <c r="Q58" s="133"/>
      <c r="R58" s="133"/>
      <c r="S58" s="156"/>
    </row>
    <row r="59" spans="1:19" ht="15" thickBot="1">
      <c r="A59" s="102"/>
      <c r="B59" s="106" t="s">
        <v>248</v>
      </c>
      <c r="C59" s="166" t="s">
        <v>4</v>
      </c>
      <c r="D59" s="167"/>
      <c r="E59" s="135">
        <f>SUM(E60)</f>
        <v>270000</v>
      </c>
      <c r="F59" s="135">
        <f aca="true" t="shared" si="22" ref="F59:R59">SUM(F60)</f>
        <v>275000</v>
      </c>
      <c r="G59" s="135">
        <f t="shared" si="22"/>
        <v>275000</v>
      </c>
      <c r="H59" s="135">
        <f t="shared" si="22"/>
        <v>275000</v>
      </c>
      <c r="I59" s="135">
        <f t="shared" si="22"/>
        <v>0</v>
      </c>
      <c r="J59" s="135">
        <f t="shared" si="22"/>
        <v>0</v>
      </c>
      <c r="K59" s="135">
        <f t="shared" si="22"/>
        <v>0</v>
      </c>
      <c r="L59" s="135">
        <f t="shared" si="22"/>
        <v>0</v>
      </c>
      <c r="M59" s="135">
        <f t="shared" si="22"/>
        <v>0</v>
      </c>
      <c r="N59" s="135">
        <f t="shared" si="22"/>
        <v>0</v>
      </c>
      <c r="O59" s="135"/>
      <c r="P59" s="135"/>
      <c r="Q59" s="135">
        <f t="shared" si="22"/>
        <v>0</v>
      </c>
      <c r="R59" s="135">
        <f t="shared" si="22"/>
        <v>0</v>
      </c>
      <c r="S59" s="156">
        <f t="shared" si="3"/>
        <v>1.0185185185185186</v>
      </c>
    </row>
    <row r="60" spans="1:19" ht="15" thickBot="1">
      <c r="A60" s="102"/>
      <c r="B60" s="105"/>
      <c r="C60" s="161" t="s">
        <v>11</v>
      </c>
      <c r="D60" s="162" t="s">
        <v>92</v>
      </c>
      <c r="E60" s="139">
        <v>270000</v>
      </c>
      <c r="F60" s="132">
        <f>SUM(G60+L60)</f>
        <v>275000</v>
      </c>
      <c r="G60" s="132">
        <f t="shared" si="5"/>
        <v>275000</v>
      </c>
      <c r="H60" s="133">
        <v>275000</v>
      </c>
      <c r="I60" s="133"/>
      <c r="J60" s="143"/>
      <c r="K60" s="133"/>
      <c r="L60" s="132">
        <f>SUM(M60:R60)</f>
        <v>0</v>
      </c>
      <c r="M60" s="133"/>
      <c r="N60" s="133"/>
      <c r="O60" s="133"/>
      <c r="P60" s="133"/>
      <c r="Q60" s="133"/>
      <c r="R60" s="133"/>
      <c r="S60" s="156">
        <f t="shared" si="3"/>
        <v>1.0185185185185186</v>
      </c>
    </row>
    <row r="61" spans="1:19" ht="15.75" thickBot="1">
      <c r="A61" s="74">
        <v>750</v>
      </c>
      <c r="B61" s="66"/>
      <c r="C61" s="87" t="s">
        <v>16</v>
      </c>
      <c r="D61" s="66"/>
      <c r="E61" s="134">
        <f>SUM(E62+E66+E68+E75+E77+E79)</f>
        <v>1091445</v>
      </c>
      <c r="F61" s="134">
        <f aca="true" t="shared" si="23" ref="F61:R61">SUM(F62+F66+F68+F75+F77+F79)</f>
        <v>6131811</v>
      </c>
      <c r="G61" s="134">
        <f t="shared" si="23"/>
        <v>1302905</v>
      </c>
      <c r="H61" s="134">
        <f t="shared" si="23"/>
        <v>538905</v>
      </c>
      <c r="I61" s="134">
        <f t="shared" si="23"/>
        <v>764000</v>
      </c>
      <c r="J61" s="134">
        <f t="shared" si="23"/>
        <v>0</v>
      </c>
      <c r="K61" s="134">
        <f t="shared" si="23"/>
        <v>0</v>
      </c>
      <c r="L61" s="134">
        <f t="shared" si="23"/>
        <v>4828906</v>
      </c>
      <c r="M61" s="134">
        <f t="shared" si="23"/>
        <v>4828906</v>
      </c>
      <c r="N61" s="134">
        <f t="shared" si="23"/>
        <v>0</v>
      </c>
      <c r="O61" s="134">
        <f t="shared" si="23"/>
        <v>0</v>
      </c>
      <c r="P61" s="134">
        <f t="shared" si="23"/>
        <v>0</v>
      </c>
      <c r="Q61" s="134">
        <f t="shared" si="23"/>
        <v>0</v>
      </c>
      <c r="R61" s="134">
        <f t="shared" si="23"/>
        <v>0</v>
      </c>
      <c r="S61" s="156">
        <f t="shared" si="3"/>
        <v>5.6180668746478295</v>
      </c>
    </row>
    <row r="62" spans="1:140" s="3" customFormat="1" ht="15.75" thickBot="1">
      <c r="A62" s="101"/>
      <c r="B62" s="68">
        <v>75011</v>
      </c>
      <c r="C62" s="85" t="s">
        <v>17</v>
      </c>
      <c r="D62" s="67"/>
      <c r="E62" s="135">
        <f>SUM(E63:E65)</f>
        <v>729030</v>
      </c>
      <c r="F62" s="135">
        <f aca="true" t="shared" si="24" ref="F62:R62">SUM(F63:F65)</f>
        <v>732030</v>
      </c>
      <c r="G62" s="135">
        <f t="shared" si="24"/>
        <v>732030</v>
      </c>
      <c r="H62" s="135">
        <f t="shared" si="24"/>
        <v>30</v>
      </c>
      <c r="I62" s="135">
        <f t="shared" si="24"/>
        <v>732000</v>
      </c>
      <c r="J62" s="135">
        <f t="shared" si="24"/>
        <v>0</v>
      </c>
      <c r="K62" s="135">
        <f t="shared" si="24"/>
        <v>0</v>
      </c>
      <c r="L62" s="135">
        <f t="shared" si="24"/>
        <v>0</v>
      </c>
      <c r="M62" s="135">
        <f t="shared" si="24"/>
        <v>0</v>
      </c>
      <c r="N62" s="135">
        <f t="shared" si="24"/>
        <v>0</v>
      </c>
      <c r="O62" s="135"/>
      <c r="P62" s="135"/>
      <c r="Q62" s="135">
        <f t="shared" si="24"/>
        <v>0</v>
      </c>
      <c r="R62" s="135">
        <f t="shared" si="24"/>
        <v>0</v>
      </c>
      <c r="S62" s="156">
        <f t="shared" si="3"/>
        <v>1.0041150569935393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9" ht="66.75" customHeight="1" thickBot="1">
      <c r="A63" s="102"/>
      <c r="B63" s="105"/>
      <c r="C63" s="161" t="s">
        <v>70</v>
      </c>
      <c r="D63" s="162" t="s">
        <v>100</v>
      </c>
      <c r="E63" s="139">
        <v>542000</v>
      </c>
      <c r="F63" s="132">
        <f>SUM(G63+L63)</f>
        <v>544000</v>
      </c>
      <c r="G63" s="132">
        <f t="shared" si="5"/>
        <v>544000</v>
      </c>
      <c r="H63" s="133"/>
      <c r="I63" s="133">
        <v>544000</v>
      </c>
      <c r="J63" s="143">
        <v>0</v>
      </c>
      <c r="K63" s="133"/>
      <c r="L63" s="132">
        <f>SUM(M63:R63)</f>
        <v>0</v>
      </c>
      <c r="M63" s="133"/>
      <c r="N63" s="133"/>
      <c r="O63" s="133"/>
      <c r="P63" s="133"/>
      <c r="Q63" s="133"/>
      <c r="R63" s="133"/>
      <c r="S63" s="156">
        <f t="shared" si="3"/>
        <v>1.003690036900369</v>
      </c>
    </row>
    <row r="64" spans="1:19" ht="66" customHeight="1" thickBot="1">
      <c r="A64" s="102"/>
      <c r="B64" s="105"/>
      <c r="C64" s="161" t="s">
        <v>65</v>
      </c>
      <c r="D64" s="162" t="s">
        <v>96</v>
      </c>
      <c r="E64" s="139">
        <v>187000</v>
      </c>
      <c r="F64" s="132">
        <f>SUM(G64+L64)</f>
        <v>188000</v>
      </c>
      <c r="G64" s="132">
        <f t="shared" si="5"/>
        <v>188000</v>
      </c>
      <c r="H64" s="133"/>
      <c r="I64" s="133">
        <v>188000</v>
      </c>
      <c r="J64" s="143">
        <v>0</v>
      </c>
      <c r="K64" s="133"/>
      <c r="L64" s="132">
        <f>SUM(M64:R64)</f>
        <v>0</v>
      </c>
      <c r="M64" s="133"/>
      <c r="N64" s="133"/>
      <c r="O64" s="133"/>
      <c r="P64" s="133"/>
      <c r="Q64" s="133"/>
      <c r="R64" s="133"/>
      <c r="S64" s="156">
        <f t="shared" si="3"/>
        <v>1.0053475935828877</v>
      </c>
    </row>
    <row r="65" spans="1:19" ht="54.75" customHeight="1" thickBot="1">
      <c r="A65" s="102"/>
      <c r="B65" s="105"/>
      <c r="C65" s="163" t="s">
        <v>147</v>
      </c>
      <c r="D65" s="162" t="s">
        <v>97</v>
      </c>
      <c r="E65" s="139">
        <v>30</v>
      </c>
      <c r="F65" s="132">
        <f>SUM(G65+L65)</f>
        <v>30</v>
      </c>
      <c r="G65" s="132">
        <f t="shared" si="5"/>
        <v>30</v>
      </c>
      <c r="H65" s="143">
        <v>30</v>
      </c>
      <c r="I65" s="143"/>
      <c r="J65" s="143"/>
      <c r="K65" s="133"/>
      <c r="L65" s="132">
        <f>SUM(M65:R65)</f>
        <v>0</v>
      </c>
      <c r="M65" s="133"/>
      <c r="N65" s="133"/>
      <c r="O65" s="133"/>
      <c r="P65" s="133"/>
      <c r="Q65" s="133"/>
      <c r="R65" s="133"/>
      <c r="S65" s="156">
        <f t="shared" si="3"/>
        <v>1</v>
      </c>
    </row>
    <row r="66" spans="1:19" ht="15" thickBot="1">
      <c r="A66" s="102"/>
      <c r="B66" s="106" t="s">
        <v>284</v>
      </c>
      <c r="C66" s="166" t="s">
        <v>285</v>
      </c>
      <c r="D66" s="167"/>
      <c r="E66" s="135">
        <f>SUM(E67)</f>
        <v>645</v>
      </c>
      <c r="F66" s="135">
        <f aca="true" t="shared" si="25" ref="F66:R66">SUM(F67)</f>
        <v>0</v>
      </c>
      <c r="G66" s="135">
        <f t="shared" si="25"/>
        <v>0</v>
      </c>
      <c r="H66" s="135">
        <f t="shared" si="25"/>
        <v>0</v>
      </c>
      <c r="I66" s="135">
        <f t="shared" si="25"/>
        <v>0</v>
      </c>
      <c r="J66" s="135">
        <f t="shared" si="25"/>
        <v>0</v>
      </c>
      <c r="K66" s="135">
        <f t="shared" si="25"/>
        <v>0</v>
      </c>
      <c r="L66" s="135">
        <f t="shared" si="25"/>
        <v>0</v>
      </c>
      <c r="M66" s="135">
        <f t="shared" si="25"/>
        <v>0</v>
      </c>
      <c r="N66" s="135">
        <f t="shared" si="25"/>
        <v>0</v>
      </c>
      <c r="O66" s="135">
        <f t="shared" si="25"/>
        <v>0</v>
      </c>
      <c r="P66" s="135">
        <f t="shared" si="25"/>
        <v>0</v>
      </c>
      <c r="Q66" s="135">
        <f t="shared" si="25"/>
        <v>0</v>
      </c>
      <c r="R66" s="135">
        <f t="shared" si="25"/>
        <v>0</v>
      </c>
      <c r="S66" s="156">
        <f t="shared" si="3"/>
        <v>0</v>
      </c>
    </row>
    <row r="67" spans="1:19" ht="15" thickBot="1">
      <c r="A67" s="102"/>
      <c r="B67" s="105"/>
      <c r="C67" s="163" t="s">
        <v>8</v>
      </c>
      <c r="D67" s="162" t="s">
        <v>90</v>
      </c>
      <c r="E67" s="139">
        <v>645</v>
      </c>
      <c r="F67" s="132">
        <f>SUM(G67+L67)</f>
        <v>0</v>
      </c>
      <c r="G67" s="132">
        <f t="shared" si="5"/>
        <v>0</v>
      </c>
      <c r="H67" s="143"/>
      <c r="I67" s="143"/>
      <c r="J67" s="143"/>
      <c r="K67" s="133"/>
      <c r="L67" s="132">
        <f>SUM(M67:R67)</f>
        <v>0</v>
      </c>
      <c r="M67" s="133"/>
      <c r="N67" s="133"/>
      <c r="O67" s="133"/>
      <c r="P67" s="133"/>
      <c r="Q67" s="133"/>
      <c r="R67" s="133"/>
      <c r="S67" s="156">
        <f t="shared" si="3"/>
        <v>0</v>
      </c>
    </row>
    <row r="68" spans="1:140" s="3" customFormat="1" ht="27.75" customHeight="1" thickBot="1">
      <c r="A68" s="101"/>
      <c r="B68" s="68">
        <v>75023</v>
      </c>
      <c r="C68" s="85" t="s">
        <v>60</v>
      </c>
      <c r="D68" s="67"/>
      <c r="E68" s="135">
        <f>SUM(E69:E74)</f>
        <v>251969</v>
      </c>
      <c r="F68" s="135">
        <f aca="true" t="shared" si="26" ref="F68:R68">SUM(F69:F74)</f>
        <v>5367781</v>
      </c>
      <c r="G68" s="135">
        <f t="shared" si="26"/>
        <v>538875</v>
      </c>
      <c r="H68" s="135">
        <f t="shared" si="26"/>
        <v>538875</v>
      </c>
      <c r="I68" s="135">
        <f t="shared" si="26"/>
        <v>0</v>
      </c>
      <c r="J68" s="135">
        <f t="shared" si="26"/>
        <v>0</v>
      </c>
      <c r="K68" s="135">
        <f t="shared" si="26"/>
        <v>0</v>
      </c>
      <c r="L68" s="135">
        <f t="shared" si="26"/>
        <v>4828906</v>
      </c>
      <c r="M68" s="135">
        <f t="shared" si="26"/>
        <v>4828906</v>
      </c>
      <c r="N68" s="135">
        <f t="shared" si="26"/>
        <v>0</v>
      </c>
      <c r="O68" s="135"/>
      <c r="P68" s="135"/>
      <c r="Q68" s="135">
        <f t="shared" si="26"/>
        <v>0</v>
      </c>
      <c r="R68" s="135">
        <f t="shared" si="26"/>
        <v>0</v>
      </c>
      <c r="S68" s="156">
        <f t="shared" si="3"/>
        <v>21.303338902801535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</row>
    <row r="69" spans="1:19" ht="15.75" customHeight="1" thickBot="1">
      <c r="A69" s="102"/>
      <c r="B69" s="105"/>
      <c r="C69" s="163" t="s">
        <v>11</v>
      </c>
      <c r="D69" s="162" t="s">
        <v>92</v>
      </c>
      <c r="E69" s="139">
        <v>4000</v>
      </c>
      <c r="F69" s="132">
        <f>SUM(G69+L69)</f>
        <v>4000</v>
      </c>
      <c r="G69" s="132">
        <f t="shared" si="5"/>
        <v>4000</v>
      </c>
      <c r="H69" s="143">
        <v>4000</v>
      </c>
      <c r="I69" s="143"/>
      <c r="J69" s="133"/>
      <c r="K69" s="133"/>
      <c r="L69" s="132">
        <f>SUM(M69:R69)</f>
        <v>0</v>
      </c>
      <c r="M69" s="133"/>
      <c r="N69" s="133"/>
      <c r="O69" s="133"/>
      <c r="P69" s="133"/>
      <c r="Q69" s="133"/>
      <c r="R69" s="133"/>
      <c r="S69" s="156">
        <f t="shared" si="3"/>
        <v>1</v>
      </c>
    </row>
    <row r="70" spans="1:19" ht="107.25" customHeight="1" thickBot="1">
      <c r="A70" s="102"/>
      <c r="B70" s="105"/>
      <c r="C70" s="86" t="s">
        <v>302</v>
      </c>
      <c r="D70" s="162" t="s">
        <v>303</v>
      </c>
      <c r="E70" s="139">
        <v>0</v>
      </c>
      <c r="F70" s="132">
        <f>SUM(G70+L70)</f>
        <v>4828906</v>
      </c>
      <c r="G70" s="132">
        <f t="shared" si="5"/>
        <v>0</v>
      </c>
      <c r="H70" s="143"/>
      <c r="I70" s="143"/>
      <c r="J70" s="133"/>
      <c r="K70" s="133"/>
      <c r="L70" s="132">
        <f>SUM(M70:R70)</f>
        <v>4828906</v>
      </c>
      <c r="M70" s="133">
        <v>4828906</v>
      </c>
      <c r="N70" s="133"/>
      <c r="O70" s="133"/>
      <c r="P70" s="133"/>
      <c r="Q70" s="133"/>
      <c r="R70" s="133"/>
      <c r="S70" s="156"/>
    </row>
    <row r="71" spans="1:19" ht="15.75" customHeight="1" thickBot="1">
      <c r="A71" s="102"/>
      <c r="B71" s="105"/>
      <c r="C71" s="163"/>
      <c r="D71" s="162"/>
      <c r="E71" s="139"/>
      <c r="F71" s="132"/>
      <c r="G71" s="132"/>
      <c r="H71" s="143"/>
      <c r="I71" s="143"/>
      <c r="J71" s="133"/>
      <c r="K71" s="133"/>
      <c r="L71" s="132"/>
      <c r="M71" s="133"/>
      <c r="N71" s="133"/>
      <c r="O71" s="133"/>
      <c r="P71" s="133"/>
      <c r="Q71" s="133"/>
      <c r="R71" s="133"/>
      <c r="S71" s="156"/>
    </row>
    <row r="72" spans="1:19" ht="91.5" customHeight="1" thickBot="1">
      <c r="A72" s="102"/>
      <c r="B72" s="105"/>
      <c r="C72" s="163" t="s">
        <v>83</v>
      </c>
      <c r="D72" s="162" t="s">
        <v>93</v>
      </c>
      <c r="E72" s="139">
        <v>33875</v>
      </c>
      <c r="F72" s="132">
        <f>SUM(G72+L72)</f>
        <v>33875</v>
      </c>
      <c r="G72" s="132">
        <f t="shared" si="5"/>
        <v>33875</v>
      </c>
      <c r="H72" s="143">
        <v>33875</v>
      </c>
      <c r="I72" s="143"/>
      <c r="J72" s="133"/>
      <c r="K72" s="133"/>
      <c r="L72" s="132">
        <f>SUM(M72:R72)</f>
        <v>0</v>
      </c>
      <c r="M72" s="133"/>
      <c r="N72" s="133"/>
      <c r="O72" s="133"/>
      <c r="P72" s="133"/>
      <c r="Q72" s="133"/>
      <c r="R72" s="133"/>
      <c r="S72" s="156">
        <f t="shared" si="3"/>
        <v>1</v>
      </c>
    </row>
    <row r="73" spans="1:19" ht="13.5" customHeight="1" thickBot="1">
      <c r="A73" s="102"/>
      <c r="B73" s="105"/>
      <c r="C73" s="163" t="s">
        <v>3</v>
      </c>
      <c r="D73" s="162" t="s">
        <v>102</v>
      </c>
      <c r="E73" s="139">
        <v>198457</v>
      </c>
      <c r="F73" s="132">
        <f>SUM(G73+L73)</f>
        <v>500000</v>
      </c>
      <c r="G73" s="132">
        <f t="shared" si="5"/>
        <v>500000</v>
      </c>
      <c r="H73" s="143">
        <v>500000</v>
      </c>
      <c r="I73" s="143"/>
      <c r="J73" s="133"/>
      <c r="K73" s="133"/>
      <c r="L73" s="132">
        <f>SUM(M73:R73)</f>
        <v>0</v>
      </c>
      <c r="M73" s="133"/>
      <c r="N73" s="133"/>
      <c r="O73" s="133"/>
      <c r="P73" s="133"/>
      <c r="Q73" s="133"/>
      <c r="R73" s="133"/>
      <c r="S73" s="156">
        <f t="shared" si="3"/>
        <v>2.5194374600039304</v>
      </c>
    </row>
    <row r="74" spans="1:19" ht="13.5" customHeight="1" thickBot="1">
      <c r="A74" s="102"/>
      <c r="B74" s="105"/>
      <c r="C74" s="163" t="s">
        <v>8</v>
      </c>
      <c r="D74" s="162" t="s">
        <v>90</v>
      </c>
      <c r="E74" s="139">
        <v>15637</v>
      </c>
      <c r="F74" s="132">
        <f>SUM(G74+L74)</f>
        <v>1000</v>
      </c>
      <c r="G74" s="132">
        <f t="shared" si="5"/>
        <v>1000</v>
      </c>
      <c r="H74" s="143">
        <v>1000</v>
      </c>
      <c r="I74" s="143"/>
      <c r="J74" s="133"/>
      <c r="K74" s="133"/>
      <c r="L74" s="132">
        <f>SUM(M74:R74)</f>
        <v>0</v>
      </c>
      <c r="M74" s="133"/>
      <c r="N74" s="133"/>
      <c r="O74" s="133"/>
      <c r="P74" s="133"/>
      <c r="Q74" s="133"/>
      <c r="R74" s="133"/>
      <c r="S74" s="156">
        <f t="shared" si="3"/>
        <v>0.06395088571976722</v>
      </c>
    </row>
    <row r="75" spans="1:140" s="3" customFormat="1" ht="15.75" thickBot="1">
      <c r="A75" s="101"/>
      <c r="B75" s="68">
        <v>75045</v>
      </c>
      <c r="C75" s="85" t="s">
        <v>19</v>
      </c>
      <c r="D75" s="67"/>
      <c r="E75" s="135">
        <f>SUM(E76)</f>
        <v>31000</v>
      </c>
      <c r="F75" s="135">
        <f aca="true" t="shared" si="27" ref="F75:R75">SUM(F76)</f>
        <v>32000</v>
      </c>
      <c r="G75" s="135">
        <f t="shared" si="27"/>
        <v>32000</v>
      </c>
      <c r="H75" s="135">
        <f t="shared" si="27"/>
        <v>0</v>
      </c>
      <c r="I75" s="135">
        <f t="shared" si="27"/>
        <v>32000</v>
      </c>
      <c r="J75" s="135">
        <f t="shared" si="27"/>
        <v>0</v>
      </c>
      <c r="K75" s="135">
        <f t="shared" si="27"/>
        <v>0</v>
      </c>
      <c r="L75" s="135">
        <f t="shared" si="27"/>
        <v>0</v>
      </c>
      <c r="M75" s="135">
        <f t="shared" si="27"/>
        <v>0</v>
      </c>
      <c r="N75" s="135">
        <f t="shared" si="27"/>
        <v>0</v>
      </c>
      <c r="O75" s="135"/>
      <c r="P75" s="135"/>
      <c r="Q75" s="135">
        <f t="shared" si="27"/>
        <v>0</v>
      </c>
      <c r="R75" s="135">
        <f t="shared" si="27"/>
        <v>0</v>
      </c>
      <c r="S75" s="156">
        <f t="shared" si="3"/>
        <v>1.032258064516129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</row>
    <row r="76" spans="1:19" ht="66" customHeight="1" thickBot="1">
      <c r="A76" s="102"/>
      <c r="B76" s="105"/>
      <c r="C76" s="161" t="s">
        <v>65</v>
      </c>
      <c r="D76" s="162" t="s">
        <v>96</v>
      </c>
      <c r="E76" s="139">
        <v>31000</v>
      </c>
      <c r="F76" s="132">
        <f>SUM(G76+L76)</f>
        <v>32000</v>
      </c>
      <c r="G76" s="132">
        <f t="shared" si="5"/>
        <v>32000</v>
      </c>
      <c r="H76" s="133"/>
      <c r="I76" s="133">
        <v>32000</v>
      </c>
      <c r="J76" s="143">
        <v>0</v>
      </c>
      <c r="K76" s="133"/>
      <c r="L76" s="132">
        <f>SUM(M76:R76)</f>
        <v>0</v>
      </c>
      <c r="M76" s="133"/>
      <c r="N76" s="133"/>
      <c r="O76" s="133"/>
      <c r="P76" s="133"/>
      <c r="Q76" s="133"/>
      <c r="R76" s="133"/>
      <c r="S76" s="156">
        <f t="shared" si="3"/>
        <v>1.032258064516129</v>
      </c>
    </row>
    <row r="77" spans="1:19" ht="15" thickBot="1">
      <c r="A77" s="102"/>
      <c r="B77" s="106" t="s">
        <v>237</v>
      </c>
      <c r="C77" s="166" t="s">
        <v>238</v>
      </c>
      <c r="D77" s="167"/>
      <c r="E77" s="135">
        <f>SUM(E78)</f>
        <v>77839</v>
      </c>
      <c r="F77" s="135">
        <f aca="true" t="shared" si="28" ref="F77:R77">SUM(F78)</f>
        <v>0</v>
      </c>
      <c r="G77" s="135">
        <f t="shared" si="28"/>
        <v>0</v>
      </c>
      <c r="H77" s="135">
        <f t="shared" si="28"/>
        <v>0</v>
      </c>
      <c r="I77" s="135">
        <f t="shared" si="28"/>
        <v>0</v>
      </c>
      <c r="J77" s="135">
        <f t="shared" si="28"/>
        <v>0</v>
      </c>
      <c r="K77" s="135">
        <f t="shared" si="28"/>
        <v>0</v>
      </c>
      <c r="L77" s="135">
        <f t="shared" si="28"/>
        <v>0</v>
      </c>
      <c r="M77" s="135">
        <f t="shared" si="28"/>
        <v>0</v>
      </c>
      <c r="N77" s="135">
        <f t="shared" si="28"/>
        <v>0</v>
      </c>
      <c r="O77" s="135"/>
      <c r="P77" s="135"/>
      <c r="Q77" s="135">
        <f t="shared" si="28"/>
        <v>0</v>
      </c>
      <c r="R77" s="135">
        <f t="shared" si="28"/>
        <v>0</v>
      </c>
      <c r="S77" s="156">
        <f aca="true" t="shared" si="29" ref="S77:S140">F77/E77</f>
        <v>0</v>
      </c>
    </row>
    <row r="78" spans="1:19" ht="66" customHeight="1" thickBot="1">
      <c r="A78" s="102"/>
      <c r="B78" s="105"/>
      <c r="C78" s="161" t="s">
        <v>70</v>
      </c>
      <c r="D78" s="162" t="s">
        <v>100</v>
      </c>
      <c r="E78" s="139">
        <v>77839</v>
      </c>
      <c r="F78" s="132">
        <f>SUM(G78+L78)</f>
        <v>0</v>
      </c>
      <c r="G78" s="132">
        <f t="shared" si="5"/>
        <v>0</v>
      </c>
      <c r="H78" s="133"/>
      <c r="I78" s="133"/>
      <c r="J78" s="143"/>
      <c r="K78" s="133"/>
      <c r="L78" s="132">
        <f>SUM(M78:R78)</f>
        <v>0</v>
      </c>
      <c r="M78" s="133"/>
      <c r="N78" s="133"/>
      <c r="O78" s="133"/>
      <c r="P78" s="133"/>
      <c r="Q78" s="133"/>
      <c r="R78" s="133"/>
      <c r="S78" s="156">
        <f t="shared" si="29"/>
        <v>0</v>
      </c>
    </row>
    <row r="79" spans="1:19" ht="15" thickBot="1">
      <c r="A79" s="102"/>
      <c r="B79" s="106" t="s">
        <v>286</v>
      </c>
      <c r="C79" s="166" t="s">
        <v>4</v>
      </c>
      <c r="D79" s="167"/>
      <c r="E79" s="135">
        <f>SUM(E80)</f>
        <v>962</v>
      </c>
      <c r="F79" s="135">
        <f aca="true" t="shared" si="30" ref="F79:R79">SUM(F80)</f>
        <v>0</v>
      </c>
      <c r="G79" s="135">
        <f t="shared" si="30"/>
        <v>0</v>
      </c>
      <c r="H79" s="135">
        <f t="shared" si="30"/>
        <v>0</v>
      </c>
      <c r="I79" s="135">
        <f t="shared" si="30"/>
        <v>0</v>
      </c>
      <c r="J79" s="135">
        <f t="shared" si="30"/>
        <v>0</v>
      </c>
      <c r="K79" s="135">
        <f t="shared" si="30"/>
        <v>0</v>
      </c>
      <c r="L79" s="135">
        <f t="shared" si="30"/>
        <v>0</v>
      </c>
      <c r="M79" s="135">
        <f t="shared" si="30"/>
        <v>0</v>
      </c>
      <c r="N79" s="135">
        <f t="shared" si="30"/>
        <v>0</v>
      </c>
      <c r="O79" s="135">
        <f t="shared" si="30"/>
        <v>0</v>
      </c>
      <c r="P79" s="135">
        <f t="shared" si="30"/>
        <v>0</v>
      </c>
      <c r="Q79" s="135">
        <f t="shared" si="30"/>
        <v>0</v>
      </c>
      <c r="R79" s="135">
        <f t="shared" si="30"/>
        <v>0</v>
      </c>
      <c r="S79" s="156">
        <f t="shared" si="29"/>
        <v>0</v>
      </c>
    </row>
    <row r="80" spans="1:19" ht="15" thickBot="1">
      <c r="A80" s="102"/>
      <c r="B80" s="105"/>
      <c r="C80" s="163" t="s">
        <v>8</v>
      </c>
      <c r="D80" s="162" t="s">
        <v>90</v>
      </c>
      <c r="E80" s="139">
        <v>962</v>
      </c>
      <c r="F80" s="132">
        <f>SUM(G80+L80)</f>
        <v>0</v>
      </c>
      <c r="G80" s="132">
        <f t="shared" si="5"/>
        <v>0</v>
      </c>
      <c r="H80" s="133"/>
      <c r="I80" s="133"/>
      <c r="J80" s="143"/>
      <c r="K80" s="133"/>
      <c r="L80" s="132">
        <f>SUM(M80:R80)</f>
        <v>0</v>
      </c>
      <c r="M80" s="133"/>
      <c r="N80" s="133"/>
      <c r="O80" s="133"/>
      <c r="P80" s="133"/>
      <c r="Q80" s="133"/>
      <c r="R80" s="133"/>
      <c r="S80" s="156">
        <f t="shared" si="29"/>
        <v>0</v>
      </c>
    </row>
    <row r="81" spans="1:140" s="1" customFormat="1" ht="39" thickBot="1">
      <c r="A81" s="74">
        <v>751</v>
      </c>
      <c r="B81" s="66"/>
      <c r="C81" s="87" t="s">
        <v>20</v>
      </c>
      <c r="D81" s="66"/>
      <c r="E81" s="134">
        <f>SUM(E82+E84)</f>
        <v>55915</v>
      </c>
      <c r="F81" s="134">
        <f aca="true" t="shared" si="31" ref="F81:R81">SUM(F82+F84)</f>
        <v>10639</v>
      </c>
      <c r="G81" s="134">
        <f t="shared" si="31"/>
        <v>10639</v>
      </c>
      <c r="H81" s="134">
        <f t="shared" si="31"/>
        <v>0</v>
      </c>
      <c r="I81" s="134">
        <f t="shared" si="31"/>
        <v>10639</v>
      </c>
      <c r="J81" s="134">
        <f t="shared" si="31"/>
        <v>0</v>
      </c>
      <c r="K81" s="134">
        <f t="shared" si="31"/>
        <v>0</v>
      </c>
      <c r="L81" s="134">
        <f t="shared" si="31"/>
        <v>0</v>
      </c>
      <c r="M81" s="134">
        <f t="shared" si="31"/>
        <v>0</v>
      </c>
      <c r="N81" s="134">
        <f t="shared" si="31"/>
        <v>0</v>
      </c>
      <c r="O81" s="134"/>
      <c r="P81" s="134"/>
      <c r="Q81" s="134">
        <f t="shared" si="31"/>
        <v>0</v>
      </c>
      <c r="R81" s="134">
        <f t="shared" si="31"/>
        <v>0</v>
      </c>
      <c r="S81" s="156">
        <f t="shared" si="29"/>
        <v>0.19027094697308414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</row>
    <row r="82" spans="1:140" s="3" customFormat="1" ht="30" customHeight="1" thickBot="1">
      <c r="A82" s="101"/>
      <c r="B82" s="68">
        <v>75101</v>
      </c>
      <c r="C82" s="85" t="s">
        <v>61</v>
      </c>
      <c r="D82" s="67"/>
      <c r="E82" s="135">
        <f>SUM(E83)</f>
        <v>10365</v>
      </c>
      <c r="F82" s="135">
        <f aca="true" t="shared" si="32" ref="F82:R82">SUM(F83)</f>
        <v>10639</v>
      </c>
      <c r="G82" s="135">
        <f t="shared" si="32"/>
        <v>10639</v>
      </c>
      <c r="H82" s="135">
        <f t="shared" si="32"/>
        <v>0</v>
      </c>
      <c r="I82" s="135">
        <f t="shared" si="32"/>
        <v>10639</v>
      </c>
      <c r="J82" s="135">
        <f t="shared" si="32"/>
        <v>0</v>
      </c>
      <c r="K82" s="135">
        <f t="shared" si="32"/>
        <v>0</v>
      </c>
      <c r="L82" s="135">
        <f t="shared" si="32"/>
        <v>0</v>
      </c>
      <c r="M82" s="135">
        <f t="shared" si="32"/>
        <v>0</v>
      </c>
      <c r="N82" s="135">
        <f t="shared" si="32"/>
        <v>0</v>
      </c>
      <c r="O82" s="135"/>
      <c r="P82" s="135"/>
      <c r="Q82" s="135">
        <f t="shared" si="32"/>
        <v>0</v>
      </c>
      <c r="R82" s="135">
        <f t="shared" si="32"/>
        <v>0</v>
      </c>
      <c r="S82" s="156">
        <f t="shared" si="29"/>
        <v>1.0264351181862035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</row>
    <row r="83" spans="1:140" s="3" customFormat="1" ht="64.5" customHeight="1" thickBot="1">
      <c r="A83" s="101"/>
      <c r="B83" s="107"/>
      <c r="C83" s="161" t="s">
        <v>70</v>
      </c>
      <c r="D83" s="70" t="s">
        <v>100</v>
      </c>
      <c r="E83" s="139">
        <v>10365</v>
      </c>
      <c r="F83" s="132">
        <f>SUM(G83+L83)</f>
        <v>10639</v>
      </c>
      <c r="G83" s="132">
        <f t="shared" si="5"/>
        <v>10639</v>
      </c>
      <c r="H83" s="144"/>
      <c r="I83" s="144">
        <v>10639</v>
      </c>
      <c r="J83" s="143">
        <v>0</v>
      </c>
      <c r="K83" s="144"/>
      <c r="L83" s="132">
        <f>SUM(M83:R83)</f>
        <v>0</v>
      </c>
      <c r="M83" s="144"/>
      <c r="N83" s="144"/>
      <c r="O83" s="144"/>
      <c r="P83" s="144"/>
      <c r="Q83" s="144"/>
      <c r="R83" s="144"/>
      <c r="S83" s="156">
        <f t="shared" si="29"/>
        <v>1.0264351181862035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</row>
    <row r="84" spans="1:140" s="3" customFormat="1" ht="15.75" thickBot="1">
      <c r="A84" s="101"/>
      <c r="B84" s="68" t="s">
        <v>287</v>
      </c>
      <c r="C84" s="166" t="s">
        <v>288</v>
      </c>
      <c r="D84" s="67"/>
      <c r="E84" s="135">
        <f>SUM(E85)</f>
        <v>45550</v>
      </c>
      <c r="F84" s="135">
        <f aca="true" t="shared" si="33" ref="F84:R84">SUM(F85)</f>
        <v>0</v>
      </c>
      <c r="G84" s="135">
        <f t="shared" si="33"/>
        <v>0</v>
      </c>
      <c r="H84" s="135">
        <f t="shared" si="33"/>
        <v>0</v>
      </c>
      <c r="I84" s="135">
        <f t="shared" si="33"/>
        <v>0</v>
      </c>
      <c r="J84" s="135">
        <f t="shared" si="33"/>
        <v>0</v>
      </c>
      <c r="K84" s="135">
        <f t="shared" si="33"/>
        <v>0</v>
      </c>
      <c r="L84" s="135">
        <f t="shared" si="33"/>
        <v>0</v>
      </c>
      <c r="M84" s="135">
        <f t="shared" si="33"/>
        <v>0</v>
      </c>
      <c r="N84" s="135">
        <f t="shared" si="33"/>
        <v>0</v>
      </c>
      <c r="O84" s="135"/>
      <c r="P84" s="135"/>
      <c r="Q84" s="135">
        <f t="shared" si="33"/>
        <v>0</v>
      </c>
      <c r="R84" s="135">
        <f t="shared" si="33"/>
        <v>0</v>
      </c>
      <c r="S84" s="156">
        <f t="shared" si="29"/>
        <v>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</row>
    <row r="85" spans="1:140" s="3" customFormat="1" ht="64.5" customHeight="1" thickBot="1">
      <c r="A85" s="101"/>
      <c r="B85" s="107"/>
      <c r="C85" s="161" t="s">
        <v>70</v>
      </c>
      <c r="D85" s="70" t="s">
        <v>100</v>
      </c>
      <c r="E85" s="139">
        <v>45550</v>
      </c>
      <c r="F85" s="132">
        <f>SUM(G85+L85)</f>
        <v>0</v>
      </c>
      <c r="G85" s="132">
        <f t="shared" si="5"/>
        <v>0</v>
      </c>
      <c r="H85" s="144"/>
      <c r="I85" s="144"/>
      <c r="J85" s="143"/>
      <c r="K85" s="144"/>
      <c r="L85" s="132">
        <f>SUM(M85:R85)</f>
        <v>0</v>
      </c>
      <c r="M85" s="144"/>
      <c r="N85" s="144"/>
      <c r="O85" s="144"/>
      <c r="P85" s="144"/>
      <c r="Q85" s="144"/>
      <c r="R85" s="144"/>
      <c r="S85" s="156">
        <f t="shared" si="29"/>
        <v>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</row>
    <row r="86" spans="1:140" s="1" customFormat="1" ht="30" customHeight="1" thickBot="1">
      <c r="A86" s="74">
        <v>754</v>
      </c>
      <c r="B86" s="66"/>
      <c r="C86" s="87" t="s">
        <v>21</v>
      </c>
      <c r="D86" s="66"/>
      <c r="E86" s="134">
        <f aca="true" t="shared" si="34" ref="E86:R86">SUM(E87+E90+E92)</f>
        <v>6505600</v>
      </c>
      <c r="F86" s="134">
        <f t="shared" si="34"/>
        <v>5877000</v>
      </c>
      <c r="G86" s="134">
        <f t="shared" si="34"/>
        <v>5877000</v>
      </c>
      <c r="H86" s="134">
        <f t="shared" si="34"/>
        <v>400000</v>
      </c>
      <c r="I86" s="134">
        <f t="shared" si="34"/>
        <v>5477000</v>
      </c>
      <c r="J86" s="134">
        <f t="shared" si="34"/>
        <v>0</v>
      </c>
      <c r="K86" s="134">
        <f t="shared" si="34"/>
        <v>0</v>
      </c>
      <c r="L86" s="134">
        <f t="shared" si="34"/>
        <v>0</v>
      </c>
      <c r="M86" s="134">
        <f t="shared" si="34"/>
        <v>0</v>
      </c>
      <c r="N86" s="134">
        <f t="shared" si="34"/>
        <v>0</v>
      </c>
      <c r="O86" s="134">
        <f t="shared" si="34"/>
        <v>0</v>
      </c>
      <c r="P86" s="134">
        <f t="shared" si="34"/>
        <v>0</v>
      </c>
      <c r="Q86" s="134">
        <f t="shared" si="34"/>
        <v>0</v>
      </c>
      <c r="R86" s="134">
        <f t="shared" si="34"/>
        <v>0</v>
      </c>
      <c r="S86" s="156">
        <f t="shared" si="29"/>
        <v>0.9033755533694048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</row>
    <row r="87" spans="1:140" s="3" customFormat="1" ht="27" customHeight="1" thickBot="1">
      <c r="A87" s="101"/>
      <c r="B87" s="68">
        <v>75411</v>
      </c>
      <c r="C87" s="85" t="s">
        <v>22</v>
      </c>
      <c r="D87" s="67"/>
      <c r="E87" s="135">
        <f>SUM(E88:E89)</f>
        <v>6105600</v>
      </c>
      <c r="F87" s="135">
        <f aca="true" t="shared" si="35" ref="F87:R87">SUM(F88:F89)</f>
        <v>5477000</v>
      </c>
      <c r="G87" s="135">
        <f t="shared" si="35"/>
        <v>5477000</v>
      </c>
      <c r="H87" s="135">
        <f t="shared" si="35"/>
        <v>0</v>
      </c>
      <c r="I87" s="135">
        <f t="shared" si="35"/>
        <v>5477000</v>
      </c>
      <c r="J87" s="135">
        <f t="shared" si="35"/>
        <v>0</v>
      </c>
      <c r="K87" s="135">
        <f t="shared" si="35"/>
        <v>0</v>
      </c>
      <c r="L87" s="135">
        <f t="shared" si="35"/>
        <v>0</v>
      </c>
      <c r="M87" s="135">
        <f t="shared" si="35"/>
        <v>0</v>
      </c>
      <c r="N87" s="135">
        <f t="shared" si="35"/>
        <v>0</v>
      </c>
      <c r="O87" s="135"/>
      <c r="P87" s="135">
        <f t="shared" si="35"/>
        <v>0</v>
      </c>
      <c r="Q87" s="135">
        <f t="shared" si="35"/>
        <v>0</v>
      </c>
      <c r="R87" s="135">
        <f t="shared" si="35"/>
        <v>0</v>
      </c>
      <c r="S87" s="156">
        <f t="shared" si="29"/>
        <v>0.8970453354297694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</row>
    <row r="88" spans="1:19" ht="68.25" customHeight="1" thickBot="1">
      <c r="A88" s="102"/>
      <c r="B88" s="105"/>
      <c r="C88" s="161" t="s">
        <v>65</v>
      </c>
      <c r="D88" s="162" t="s">
        <v>96</v>
      </c>
      <c r="E88" s="139">
        <v>5458600</v>
      </c>
      <c r="F88" s="132">
        <f>SUM(G88+L88)</f>
        <v>5477000</v>
      </c>
      <c r="G88" s="132">
        <f aca="true" t="shared" si="36" ref="G88:G149">SUM(H88:K88)</f>
        <v>5477000</v>
      </c>
      <c r="H88" s="169"/>
      <c r="I88" s="169">
        <v>5477000</v>
      </c>
      <c r="J88" s="143"/>
      <c r="K88" s="145"/>
      <c r="L88" s="132">
        <f aca="true" t="shared" si="37" ref="L88:L149">SUM(M88:R88)</f>
        <v>0</v>
      </c>
      <c r="M88" s="145"/>
      <c r="N88" s="145"/>
      <c r="O88" s="145"/>
      <c r="P88" s="145"/>
      <c r="Q88" s="145"/>
      <c r="R88" s="145"/>
      <c r="S88" s="156">
        <f t="shared" si="29"/>
        <v>1.0033708276847544</v>
      </c>
    </row>
    <row r="89" spans="1:19" ht="79.5" customHeight="1" thickBot="1">
      <c r="A89" s="102"/>
      <c r="B89" s="105"/>
      <c r="C89" s="88" t="s">
        <v>257</v>
      </c>
      <c r="D89" s="162" t="s">
        <v>104</v>
      </c>
      <c r="E89" s="139">
        <v>647000</v>
      </c>
      <c r="F89" s="132">
        <f>SUM(G89+L89)</f>
        <v>0</v>
      </c>
      <c r="G89" s="132">
        <f t="shared" si="36"/>
        <v>0</v>
      </c>
      <c r="H89" s="169"/>
      <c r="I89" s="169"/>
      <c r="J89" s="143"/>
      <c r="K89" s="145"/>
      <c r="L89" s="132">
        <f t="shared" si="37"/>
        <v>0</v>
      </c>
      <c r="M89" s="145"/>
      <c r="N89" s="2"/>
      <c r="O89" s="2"/>
      <c r="P89" s="145"/>
      <c r="Q89" s="145"/>
      <c r="R89" s="145"/>
      <c r="S89" s="156">
        <f t="shared" si="29"/>
        <v>0</v>
      </c>
    </row>
    <row r="90" spans="1:140" s="3" customFormat="1" ht="15.75" thickBot="1">
      <c r="A90" s="101"/>
      <c r="B90" s="68">
        <v>75416</v>
      </c>
      <c r="C90" s="85" t="s">
        <v>267</v>
      </c>
      <c r="D90" s="67"/>
      <c r="E90" s="135">
        <f aca="true" t="shared" si="38" ref="E90:N90">SUM(E91:E91)</f>
        <v>300000</v>
      </c>
      <c r="F90" s="135">
        <f t="shared" si="38"/>
        <v>300000</v>
      </c>
      <c r="G90" s="135">
        <f t="shared" si="38"/>
        <v>300000</v>
      </c>
      <c r="H90" s="135">
        <f t="shared" si="38"/>
        <v>300000</v>
      </c>
      <c r="I90" s="135">
        <f t="shared" si="38"/>
        <v>0</v>
      </c>
      <c r="J90" s="135">
        <f t="shared" si="38"/>
        <v>0</v>
      </c>
      <c r="K90" s="135">
        <f t="shared" si="38"/>
        <v>0</v>
      </c>
      <c r="L90" s="135">
        <f t="shared" si="38"/>
        <v>0</v>
      </c>
      <c r="M90" s="135">
        <f t="shared" si="38"/>
        <v>0</v>
      </c>
      <c r="N90" s="135">
        <f t="shared" si="38"/>
        <v>0</v>
      </c>
      <c r="O90" s="135"/>
      <c r="P90" s="135"/>
      <c r="Q90" s="135">
        <f>SUM(Q91:Q91)</f>
        <v>0</v>
      </c>
      <c r="R90" s="135">
        <f>SUM(R91:R91)</f>
        <v>0</v>
      </c>
      <c r="S90" s="156">
        <f t="shared" si="29"/>
        <v>1</v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</row>
    <row r="91" spans="1:19" ht="26.25" thickBot="1">
      <c r="A91" s="102"/>
      <c r="B91" s="105"/>
      <c r="C91" s="163" t="s">
        <v>69</v>
      </c>
      <c r="D91" s="162" t="s">
        <v>99</v>
      </c>
      <c r="E91" s="139">
        <v>300000</v>
      </c>
      <c r="F91" s="132">
        <f>SUM(G91+L91)</f>
        <v>300000</v>
      </c>
      <c r="G91" s="132">
        <f t="shared" si="36"/>
        <v>300000</v>
      </c>
      <c r="H91" s="146">
        <v>300000</v>
      </c>
      <c r="I91" s="146"/>
      <c r="J91" s="145"/>
      <c r="K91" s="145"/>
      <c r="L91" s="132">
        <f t="shared" si="37"/>
        <v>0</v>
      </c>
      <c r="M91" s="145"/>
      <c r="N91" s="145"/>
      <c r="O91" s="145"/>
      <c r="P91" s="145"/>
      <c r="Q91" s="145"/>
      <c r="R91" s="145"/>
      <c r="S91" s="156">
        <f t="shared" si="29"/>
        <v>1</v>
      </c>
    </row>
    <row r="92" spans="1:19" ht="15" thickBot="1">
      <c r="A92" s="102"/>
      <c r="B92" s="106" t="s">
        <v>254</v>
      </c>
      <c r="C92" s="166" t="s">
        <v>4</v>
      </c>
      <c r="D92" s="167"/>
      <c r="E92" s="135">
        <f>SUM(E93)</f>
        <v>100000</v>
      </c>
      <c r="F92" s="135">
        <f aca="true" t="shared" si="39" ref="F92:R92">SUM(F93)</f>
        <v>100000</v>
      </c>
      <c r="G92" s="135">
        <f t="shared" si="39"/>
        <v>100000</v>
      </c>
      <c r="H92" s="135">
        <f t="shared" si="39"/>
        <v>100000</v>
      </c>
      <c r="I92" s="135">
        <f t="shared" si="39"/>
        <v>0</v>
      </c>
      <c r="J92" s="135">
        <f t="shared" si="39"/>
        <v>0</v>
      </c>
      <c r="K92" s="135">
        <f t="shared" si="39"/>
        <v>0</v>
      </c>
      <c r="L92" s="135">
        <f t="shared" si="39"/>
        <v>0</v>
      </c>
      <c r="M92" s="135">
        <f t="shared" si="39"/>
        <v>0</v>
      </c>
      <c r="N92" s="135">
        <f t="shared" si="39"/>
        <v>0</v>
      </c>
      <c r="O92" s="135"/>
      <c r="P92" s="135"/>
      <c r="Q92" s="135">
        <f t="shared" si="39"/>
        <v>0</v>
      </c>
      <c r="R92" s="135">
        <f t="shared" si="39"/>
        <v>0</v>
      </c>
      <c r="S92" s="156">
        <f t="shared" si="29"/>
        <v>1</v>
      </c>
    </row>
    <row r="93" spans="1:19" ht="39" thickBot="1">
      <c r="A93" s="102"/>
      <c r="B93" s="103"/>
      <c r="C93" s="163" t="s">
        <v>266</v>
      </c>
      <c r="D93" s="162" t="s">
        <v>239</v>
      </c>
      <c r="E93" s="139">
        <v>100000</v>
      </c>
      <c r="F93" s="132">
        <f>SUM(G93+L93)</f>
        <v>100000</v>
      </c>
      <c r="G93" s="132">
        <f t="shared" si="36"/>
        <v>100000</v>
      </c>
      <c r="H93" s="146">
        <v>100000</v>
      </c>
      <c r="I93" s="146"/>
      <c r="J93" s="145"/>
      <c r="K93" s="145"/>
      <c r="L93" s="132">
        <f t="shared" si="37"/>
        <v>0</v>
      </c>
      <c r="M93" s="145"/>
      <c r="N93" s="145"/>
      <c r="O93" s="145"/>
      <c r="P93" s="145"/>
      <c r="Q93" s="145"/>
      <c r="R93" s="145"/>
      <c r="S93" s="156">
        <f t="shared" si="29"/>
        <v>1</v>
      </c>
    </row>
    <row r="94" spans="1:140" s="1" customFormat="1" ht="64.5" thickBot="1">
      <c r="A94" s="74">
        <v>756</v>
      </c>
      <c r="B94" s="66"/>
      <c r="C94" s="87" t="s">
        <v>134</v>
      </c>
      <c r="D94" s="66"/>
      <c r="E94" s="134">
        <f>SUM(E95+E98+E104+E114+E121+E124+E127)</f>
        <v>77814042</v>
      </c>
      <c r="F94" s="134">
        <f aca="true" t="shared" si="40" ref="F94:R94">SUM(F95+F98+F104+F114+F121+F124+F127)</f>
        <v>83871647</v>
      </c>
      <c r="G94" s="134">
        <f t="shared" si="40"/>
        <v>83871647</v>
      </c>
      <c r="H94" s="134">
        <f t="shared" si="40"/>
        <v>83871647</v>
      </c>
      <c r="I94" s="134">
        <f t="shared" si="40"/>
        <v>0</v>
      </c>
      <c r="J94" s="134">
        <f t="shared" si="40"/>
        <v>0</v>
      </c>
      <c r="K94" s="134">
        <f t="shared" si="40"/>
        <v>0</v>
      </c>
      <c r="L94" s="134">
        <f t="shared" si="40"/>
        <v>0</v>
      </c>
      <c r="M94" s="134">
        <f t="shared" si="40"/>
        <v>0</v>
      </c>
      <c r="N94" s="134">
        <f t="shared" si="40"/>
        <v>0</v>
      </c>
      <c r="O94" s="134"/>
      <c r="P94" s="134"/>
      <c r="Q94" s="134">
        <f t="shared" si="40"/>
        <v>0</v>
      </c>
      <c r="R94" s="134">
        <f t="shared" si="40"/>
        <v>0</v>
      </c>
      <c r="S94" s="156">
        <f t="shared" si="29"/>
        <v>1.0778471962682519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</row>
    <row r="95" spans="1:140" s="3" customFormat="1" ht="26.25" thickBot="1">
      <c r="A95" s="101"/>
      <c r="B95" s="68">
        <v>75601</v>
      </c>
      <c r="C95" s="85" t="s">
        <v>23</v>
      </c>
      <c r="D95" s="67"/>
      <c r="E95" s="135">
        <f>SUM(E96:E97)</f>
        <v>306000</v>
      </c>
      <c r="F95" s="135">
        <f aca="true" t="shared" si="41" ref="F95:R95">SUM(F96:F97)</f>
        <v>306000</v>
      </c>
      <c r="G95" s="135">
        <f t="shared" si="41"/>
        <v>306000</v>
      </c>
      <c r="H95" s="135">
        <f t="shared" si="41"/>
        <v>306000</v>
      </c>
      <c r="I95" s="135">
        <f t="shared" si="41"/>
        <v>0</v>
      </c>
      <c r="J95" s="135">
        <f t="shared" si="41"/>
        <v>0</v>
      </c>
      <c r="K95" s="135">
        <f t="shared" si="41"/>
        <v>0</v>
      </c>
      <c r="L95" s="135">
        <f t="shared" si="41"/>
        <v>0</v>
      </c>
      <c r="M95" s="135">
        <f t="shared" si="41"/>
        <v>0</v>
      </c>
      <c r="N95" s="135">
        <f t="shared" si="41"/>
        <v>0</v>
      </c>
      <c r="O95" s="135"/>
      <c r="P95" s="135"/>
      <c r="Q95" s="135">
        <f t="shared" si="41"/>
        <v>0</v>
      </c>
      <c r="R95" s="135">
        <f t="shared" si="41"/>
        <v>0</v>
      </c>
      <c r="S95" s="156">
        <f t="shared" si="29"/>
        <v>1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</row>
    <row r="96" spans="1:19" ht="39" customHeight="1" thickBot="1">
      <c r="A96" s="102"/>
      <c r="B96" s="105"/>
      <c r="C96" s="163" t="s">
        <v>71</v>
      </c>
      <c r="D96" s="162" t="s">
        <v>105</v>
      </c>
      <c r="E96" s="139">
        <v>300000</v>
      </c>
      <c r="F96" s="132">
        <f>SUM(G96+L96)</f>
        <v>300000</v>
      </c>
      <c r="G96" s="132">
        <f t="shared" si="36"/>
        <v>300000</v>
      </c>
      <c r="H96" s="140">
        <v>300000</v>
      </c>
      <c r="I96" s="143"/>
      <c r="J96" s="133"/>
      <c r="K96" s="133"/>
      <c r="L96" s="132">
        <f t="shared" si="37"/>
        <v>0</v>
      </c>
      <c r="M96" s="133"/>
      <c r="N96" s="133"/>
      <c r="O96" s="133"/>
      <c r="P96" s="133"/>
      <c r="Q96" s="133"/>
      <c r="R96" s="133"/>
      <c r="S96" s="156">
        <f t="shared" si="29"/>
        <v>1</v>
      </c>
    </row>
    <row r="97" spans="1:19" ht="27.75" customHeight="1" thickBot="1">
      <c r="A97" s="102"/>
      <c r="B97" s="105"/>
      <c r="C97" s="163" t="s">
        <v>68</v>
      </c>
      <c r="D97" s="162" t="s">
        <v>95</v>
      </c>
      <c r="E97" s="139">
        <v>6000</v>
      </c>
      <c r="F97" s="132">
        <f>SUM(G97+L97)</f>
        <v>6000</v>
      </c>
      <c r="G97" s="132">
        <f t="shared" si="36"/>
        <v>6000</v>
      </c>
      <c r="H97" s="143">
        <v>6000</v>
      </c>
      <c r="I97" s="143"/>
      <c r="J97" s="133"/>
      <c r="K97" s="133"/>
      <c r="L97" s="132">
        <f t="shared" si="37"/>
        <v>0</v>
      </c>
      <c r="M97" s="133"/>
      <c r="N97" s="133"/>
      <c r="O97" s="133"/>
      <c r="P97" s="133"/>
      <c r="Q97" s="133"/>
      <c r="R97" s="133"/>
      <c r="S97" s="156">
        <f t="shared" si="29"/>
        <v>1</v>
      </c>
    </row>
    <row r="98" spans="1:140" s="3" customFormat="1" ht="66.75" customHeight="1" thickBot="1">
      <c r="A98" s="101"/>
      <c r="B98" s="68">
        <v>75615</v>
      </c>
      <c r="C98" s="85" t="s">
        <v>145</v>
      </c>
      <c r="D98" s="67"/>
      <c r="E98" s="135">
        <f>SUM(E99:E103)</f>
        <v>15216058</v>
      </c>
      <c r="F98" s="135">
        <f aca="true" t="shared" si="42" ref="F98:R98">SUM(F99:F103)</f>
        <v>15872184</v>
      </c>
      <c r="G98" s="135">
        <f t="shared" si="42"/>
        <v>15872184</v>
      </c>
      <c r="H98" s="135">
        <f t="shared" si="42"/>
        <v>15872184</v>
      </c>
      <c r="I98" s="135">
        <f t="shared" si="42"/>
        <v>0</v>
      </c>
      <c r="J98" s="135">
        <f t="shared" si="42"/>
        <v>0</v>
      </c>
      <c r="K98" s="135">
        <f t="shared" si="42"/>
        <v>0</v>
      </c>
      <c r="L98" s="135">
        <f t="shared" si="42"/>
        <v>0</v>
      </c>
      <c r="M98" s="135">
        <f t="shared" si="42"/>
        <v>0</v>
      </c>
      <c r="N98" s="135">
        <f t="shared" si="42"/>
        <v>0</v>
      </c>
      <c r="O98" s="135"/>
      <c r="P98" s="135"/>
      <c r="Q98" s="135">
        <f t="shared" si="42"/>
        <v>0</v>
      </c>
      <c r="R98" s="135">
        <f t="shared" si="42"/>
        <v>0</v>
      </c>
      <c r="S98" s="156">
        <f t="shared" si="29"/>
        <v>1.0431206295349296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</row>
    <row r="99" spans="1:19" ht="15.75" customHeight="1" thickBot="1">
      <c r="A99" s="102"/>
      <c r="B99" s="105"/>
      <c r="C99" s="163" t="s">
        <v>24</v>
      </c>
      <c r="D99" s="162" t="s">
        <v>106</v>
      </c>
      <c r="E99" s="139">
        <v>14368541</v>
      </c>
      <c r="F99" s="132">
        <f>SUM(G99+L99)</f>
        <v>15014333</v>
      </c>
      <c r="G99" s="132">
        <f t="shared" si="36"/>
        <v>15014333</v>
      </c>
      <c r="H99" s="145">
        <v>15014333</v>
      </c>
      <c r="I99" s="143"/>
      <c r="J99" s="145"/>
      <c r="K99" s="145"/>
      <c r="L99" s="132">
        <f t="shared" si="37"/>
        <v>0</v>
      </c>
      <c r="M99" s="145"/>
      <c r="N99" s="145"/>
      <c r="O99" s="145"/>
      <c r="P99" s="145"/>
      <c r="Q99" s="145"/>
      <c r="R99" s="145"/>
      <c r="S99" s="156">
        <f t="shared" si="29"/>
        <v>1.044944855570235</v>
      </c>
    </row>
    <row r="100" spans="1:19" ht="15" customHeight="1" thickBot="1">
      <c r="A100" s="102"/>
      <c r="B100" s="105"/>
      <c r="C100" s="163" t="s">
        <v>27</v>
      </c>
      <c r="D100" s="162" t="s">
        <v>109</v>
      </c>
      <c r="E100" s="139">
        <v>477</v>
      </c>
      <c r="F100" s="132">
        <f>SUM(G100+L100)</f>
        <v>950</v>
      </c>
      <c r="G100" s="132">
        <f t="shared" si="36"/>
        <v>950</v>
      </c>
      <c r="H100" s="145">
        <v>950</v>
      </c>
      <c r="I100" s="143"/>
      <c r="J100" s="145"/>
      <c r="K100" s="145"/>
      <c r="L100" s="132">
        <f t="shared" si="37"/>
        <v>0</v>
      </c>
      <c r="M100" s="145"/>
      <c r="N100" s="145"/>
      <c r="O100" s="145"/>
      <c r="P100" s="145"/>
      <c r="Q100" s="145"/>
      <c r="R100" s="145"/>
      <c r="S100" s="156">
        <f t="shared" si="29"/>
        <v>1.9916142557651992</v>
      </c>
    </row>
    <row r="101" spans="1:19" ht="15" customHeight="1" thickBot="1">
      <c r="A101" s="102"/>
      <c r="B101" s="105"/>
      <c r="C101" s="163" t="s">
        <v>25</v>
      </c>
      <c r="D101" s="162" t="s">
        <v>107</v>
      </c>
      <c r="E101" s="139">
        <v>580800</v>
      </c>
      <c r="F101" s="132">
        <f>SUM(G101+L101)</f>
        <v>590661</v>
      </c>
      <c r="G101" s="132">
        <f t="shared" si="36"/>
        <v>590661</v>
      </c>
      <c r="H101" s="145">
        <v>590661</v>
      </c>
      <c r="I101" s="143"/>
      <c r="J101" s="145"/>
      <c r="K101" s="145"/>
      <c r="L101" s="132">
        <f t="shared" si="37"/>
        <v>0</v>
      </c>
      <c r="M101" s="145"/>
      <c r="N101" s="145"/>
      <c r="O101" s="145"/>
      <c r="P101" s="145"/>
      <c r="Q101" s="145"/>
      <c r="R101" s="145"/>
      <c r="S101" s="156">
        <f t="shared" si="29"/>
        <v>1.016978305785124</v>
      </c>
    </row>
    <row r="102" spans="1:19" ht="14.25" customHeight="1" thickBot="1">
      <c r="A102" s="102"/>
      <c r="B102" s="105"/>
      <c r="C102" s="163" t="s">
        <v>26</v>
      </c>
      <c r="D102" s="162" t="s">
        <v>108</v>
      </c>
      <c r="E102" s="139">
        <v>30000</v>
      </c>
      <c r="F102" s="132">
        <f>SUM(G102+L102)</f>
        <v>30000</v>
      </c>
      <c r="G102" s="132">
        <f t="shared" si="36"/>
        <v>30000</v>
      </c>
      <c r="H102" s="145">
        <v>30000</v>
      </c>
      <c r="I102" s="143"/>
      <c r="J102" s="145"/>
      <c r="K102" s="145"/>
      <c r="L102" s="132">
        <f t="shared" si="37"/>
        <v>0</v>
      </c>
      <c r="M102" s="145"/>
      <c r="N102" s="145"/>
      <c r="O102" s="145"/>
      <c r="P102" s="145"/>
      <c r="Q102" s="145"/>
      <c r="R102" s="145"/>
      <c r="S102" s="156">
        <f t="shared" si="29"/>
        <v>1</v>
      </c>
    </row>
    <row r="103" spans="1:19" ht="26.25" thickBot="1">
      <c r="A103" s="102"/>
      <c r="B103" s="105"/>
      <c r="C103" s="89" t="s">
        <v>173</v>
      </c>
      <c r="D103" s="162" t="s">
        <v>174</v>
      </c>
      <c r="E103" s="139">
        <v>236240</v>
      </c>
      <c r="F103" s="132">
        <f>SUM(G103+L103)</f>
        <v>236240</v>
      </c>
      <c r="G103" s="132">
        <f t="shared" si="36"/>
        <v>236240</v>
      </c>
      <c r="H103" s="147">
        <v>236240</v>
      </c>
      <c r="I103" s="146"/>
      <c r="J103" s="143">
        <v>0</v>
      </c>
      <c r="K103" s="145"/>
      <c r="L103" s="132">
        <f t="shared" si="37"/>
        <v>0</v>
      </c>
      <c r="M103" s="145"/>
      <c r="N103" s="145"/>
      <c r="O103" s="145"/>
      <c r="P103" s="145"/>
      <c r="Q103" s="145"/>
      <c r="R103" s="145"/>
      <c r="S103" s="156">
        <f t="shared" si="29"/>
        <v>1</v>
      </c>
    </row>
    <row r="104" spans="1:19" ht="72" customHeight="1" thickBot="1">
      <c r="A104" s="102"/>
      <c r="B104" s="106">
        <v>75616</v>
      </c>
      <c r="C104" s="85" t="s">
        <v>153</v>
      </c>
      <c r="D104" s="167"/>
      <c r="E104" s="135">
        <f>SUM(E105:E113)</f>
        <v>10886618</v>
      </c>
      <c r="F104" s="135">
        <f aca="true" t="shared" si="43" ref="F104:R104">SUM(F105:F113)</f>
        <v>11680284</v>
      </c>
      <c r="G104" s="135">
        <f t="shared" si="43"/>
        <v>11680284</v>
      </c>
      <c r="H104" s="135">
        <f t="shared" si="43"/>
        <v>11680284</v>
      </c>
      <c r="I104" s="135">
        <f t="shared" si="43"/>
        <v>0</v>
      </c>
      <c r="J104" s="135">
        <f t="shared" si="43"/>
        <v>0</v>
      </c>
      <c r="K104" s="135">
        <f t="shared" si="43"/>
        <v>0</v>
      </c>
      <c r="L104" s="135">
        <f t="shared" si="43"/>
        <v>0</v>
      </c>
      <c r="M104" s="135">
        <f t="shared" si="43"/>
        <v>0</v>
      </c>
      <c r="N104" s="135">
        <f t="shared" si="43"/>
        <v>0</v>
      </c>
      <c r="O104" s="135"/>
      <c r="P104" s="135"/>
      <c r="Q104" s="135">
        <f t="shared" si="43"/>
        <v>0</v>
      </c>
      <c r="R104" s="135">
        <f t="shared" si="43"/>
        <v>0</v>
      </c>
      <c r="S104" s="156">
        <f t="shared" si="29"/>
        <v>1.0729028978512887</v>
      </c>
    </row>
    <row r="105" spans="1:19" ht="14.25" customHeight="1" thickBot="1">
      <c r="A105" s="102"/>
      <c r="B105" s="105"/>
      <c r="C105" s="163" t="s">
        <v>24</v>
      </c>
      <c r="D105" s="162" t="s">
        <v>106</v>
      </c>
      <c r="E105" s="139">
        <v>6675446</v>
      </c>
      <c r="F105" s="132">
        <f aca="true" t="shared" si="44" ref="F105:F113">SUM(G105+L105)</f>
        <v>7286624</v>
      </c>
      <c r="G105" s="132">
        <f t="shared" si="36"/>
        <v>7286624</v>
      </c>
      <c r="H105" s="145">
        <v>7286624</v>
      </c>
      <c r="I105" s="143"/>
      <c r="J105" s="146"/>
      <c r="K105" s="145"/>
      <c r="L105" s="132">
        <f t="shared" si="37"/>
        <v>0</v>
      </c>
      <c r="M105" s="145"/>
      <c r="N105" s="145"/>
      <c r="O105" s="145"/>
      <c r="P105" s="145"/>
      <c r="Q105" s="145"/>
      <c r="R105" s="145"/>
      <c r="S105" s="156">
        <f t="shared" si="29"/>
        <v>1.091556129732755</v>
      </c>
    </row>
    <row r="106" spans="1:19" ht="14.25" customHeight="1" thickBot="1">
      <c r="A106" s="102"/>
      <c r="B106" s="105"/>
      <c r="C106" s="163" t="s">
        <v>27</v>
      </c>
      <c r="D106" s="162" t="s">
        <v>109</v>
      </c>
      <c r="E106" s="139">
        <v>74500</v>
      </c>
      <c r="F106" s="132">
        <f t="shared" si="44"/>
        <v>142000</v>
      </c>
      <c r="G106" s="132">
        <f t="shared" si="36"/>
        <v>142000</v>
      </c>
      <c r="H106" s="145">
        <v>142000</v>
      </c>
      <c r="I106" s="143"/>
      <c r="J106" s="146"/>
      <c r="K106" s="145"/>
      <c r="L106" s="132">
        <f t="shared" si="37"/>
        <v>0</v>
      </c>
      <c r="M106" s="145"/>
      <c r="N106" s="145"/>
      <c r="O106" s="145"/>
      <c r="P106" s="145"/>
      <c r="Q106" s="145"/>
      <c r="R106" s="145"/>
      <c r="S106" s="156">
        <f t="shared" si="29"/>
        <v>1.9060402684563758</v>
      </c>
    </row>
    <row r="107" spans="1:19" ht="12.75" customHeight="1" thickBot="1">
      <c r="A107" s="102"/>
      <c r="B107" s="105"/>
      <c r="C107" s="163" t="s">
        <v>28</v>
      </c>
      <c r="D107" s="162" t="s">
        <v>110</v>
      </c>
      <c r="E107" s="139">
        <v>340</v>
      </c>
      <c r="F107" s="132">
        <f t="shared" si="44"/>
        <v>420</v>
      </c>
      <c r="G107" s="132">
        <f t="shared" si="36"/>
        <v>420</v>
      </c>
      <c r="H107" s="145">
        <v>420</v>
      </c>
      <c r="I107" s="143"/>
      <c r="J107" s="146"/>
      <c r="K107" s="145"/>
      <c r="L107" s="132">
        <f t="shared" si="37"/>
        <v>0</v>
      </c>
      <c r="M107" s="145"/>
      <c r="N107" s="145"/>
      <c r="O107" s="145"/>
      <c r="P107" s="145"/>
      <c r="Q107" s="145"/>
      <c r="R107" s="145"/>
      <c r="S107" s="156">
        <f t="shared" si="29"/>
        <v>1.2352941176470589</v>
      </c>
    </row>
    <row r="108" spans="1:19" ht="13.5" customHeight="1" thickBot="1">
      <c r="A108" s="102"/>
      <c r="B108" s="105"/>
      <c r="C108" s="163" t="s">
        <v>25</v>
      </c>
      <c r="D108" s="162" t="s">
        <v>107</v>
      </c>
      <c r="E108" s="139">
        <v>1109332</v>
      </c>
      <c r="F108" s="132">
        <f t="shared" si="44"/>
        <v>1141240</v>
      </c>
      <c r="G108" s="132">
        <f t="shared" si="36"/>
        <v>1141240</v>
      </c>
      <c r="H108" s="145">
        <v>1141240</v>
      </c>
      <c r="I108" s="143"/>
      <c r="J108" s="146"/>
      <c r="K108" s="145"/>
      <c r="L108" s="132">
        <f t="shared" si="37"/>
        <v>0</v>
      </c>
      <c r="M108" s="145"/>
      <c r="N108" s="145"/>
      <c r="O108" s="145"/>
      <c r="P108" s="145"/>
      <c r="Q108" s="145"/>
      <c r="R108" s="145"/>
      <c r="S108" s="156">
        <f t="shared" si="29"/>
        <v>1.028763255725067</v>
      </c>
    </row>
    <row r="109" spans="1:19" ht="14.25" customHeight="1" thickBot="1">
      <c r="A109" s="102"/>
      <c r="B109" s="105"/>
      <c r="C109" s="163" t="s">
        <v>29</v>
      </c>
      <c r="D109" s="162" t="s">
        <v>111</v>
      </c>
      <c r="E109" s="139">
        <v>270000</v>
      </c>
      <c r="F109" s="132">
        <f t="shared" si="44"/>
        <v>350000</v>
      </c>
      <c r="G109" s="132">
        <f t="shared" si="36"/>
        <v>350000</v>
      </c>
      <c r="H109" s="169">
        <v>350000</v>
      </c>
      <c r="I109" s="143"/>
      <c r="J109" s="146"/>
      <c r="K109" s="145"/>
      <c r="L109" s="132">
        <f t="shared" si="37"/>
        <v>0</v>
      </c>
      <c r="M109" s="145"/>
      <c r="N109" s="145"/>
      <c r="O109" s="145"/>
      <c r="P109" s="145"/>
      <c r="Q109" s="145"/>
      <c r="R109" s="145"/>
      <c r="S109" s="156">
        <f t="shared" si="29"/>
        <v>1.2962962962962963</v>
      </c>
    </row>
    <row r="110" spans="1:19" ht="13.5" customHeight="1" thickBot="1">
      <c r="A110" s="102"/>
      <c r="B110" s="105"/>
      <c r="C110" s="163" t="s">
        <v>230</v>
      </c>
      <c r="D110" s="162" t="s">
        <v>112</v>
      </c>
      <c r="E110" s="139">
        <v>92000</v>
      </c>
      <c r="F110" s="132">
        <f t="shared" si="44"/>
        <v>95000</v>
      </c>
      <c r="G110" s="132">
        <f t="shared" si="36"/>
        <v>95000</v>
      </c>
      <c r="H110" s="145">
        <v>95000</v>
      </c>
      <c r="I110" s="143"/>
      <c r="J110" s="146"/>
      <c r="K110" s="145"/>
      <c r="L110" s="132">
        <f t="shared" si="37"/>
        <v>0</v>
      </c>
      <c r="M110" s="145"/>
      <c r="N110" s="145"/>
      <c r="O110" s="145"/>
      <c r="P110" s="145"/>
      <c r="Q110" s="145"/>
      <c r="R110" s="145"/>
      <c r="S110" s="156">
        <f t="shared" si="29"/>
        <v>1.0326086956521738</v>
      </c>
    </row>
    <row r="111" spans="1:19" ht="16.5" customHeight="1" thickBot="1">
      <c r="A111" s="102"/>
      <c r="B111" s="105"/>
      <c r="C111" s="163" t="s">
        <v>72</v>
      </c>
      <c r="D111" s="162" t="s">
        <v>113</v>
      </c>
      <c r="E111" s="139">
        <v>460000</v>
      </c>
      <c r="F111" s="132">
        <f t="shared" si="44"/>
        <v>460000</v>
      </c>
      <c r="G111" s="132">
        <f t="shared" si="36"/>
        <v>460000</v>
      </c>
      <c r="H111" s="145">
        <v>460000</v>
      </c>
      <c r="I111" s="143"/>
      <c r="J111" s="146"/>
      <c r="K111" s="145"/>
      <c r="L111" s="132">
        <f t="shared" si="37"/>
        <v>0</v>
      </c>
      <c r="M111" s="145"/>
      <c r="N111" s="145"/>
      <c r="O111" s="145"/>
      <c r="P111" s="145"/>
      <c r="Q111" s="145"/>
      <c r="R111" s="145"/>
      <c r="S111" s="156">
        <f t="shared" si="29"/>
        <v>1</v>
      </c>
    </row>
    <row r="112" spans="1:19" ht="17.25" customHeight="1" thickBot="1">
      <c r="A112" s="102"/>
      <c r="B112" s="105"/>
      <c r="C112" s="163" t="s">
        <v>26</v>
      </c>
      <c r="D112" s="162" t="s">
        <v>108</v>
      </c>
      <c r="E112" s="139">
        <v>2200000</v>
      </c>
      <c r="F112" s="132">
        <f t="shared" si="44"/>
        <v>2200000</v>
      </c>
      <c r="G112" s="132">
        <f t="shared" si="36"/>
        <v>2200000</v>
      </c>
      <c r="H112" s="145">
        <v>2200000</v>
      </c>
      <c r="I112" s="143"/>
      <c r="J112" s="146"/>
      <c r="K112" s="145"/>
      <c r="L112" s="132">
        <f t="shared" si="37"/>
        <v>0</v>
      </c>
      <c r="M112" s="145"/>
      <c r="N112" s="145"/>
      <c r="O112" s="145"/>
      <c r="P112" s="145"/>
      <c r="Q112" s="145"/>
      <c r="R112" s="145"/>
      <c r="S112" s="156">
        <f t="shared" si="29"/>
        <v>1</v>
      </c>
    </row>
    <row r="113" spans="1:19" ht="27.75" customHeight="1" thickBot="1">
      <c r="A113" s="102"/>
      <c r="B113" s="105"/>
      <c r="C113" s="163" t="s">
        <v>68</v>
      </c>
      <c r="D113" s="162" t="s">
        <v>95</v>
      </c>
      <c r="E113" s="139">
        <v>5000</v>
      </c>
      <c r="F113" s="132">
        <f t="shared" si="44"/>
        <v>5000</v>
      </c>
      <c r="G113" s="132">
        <f t="shared" si="36"/>
        <v>5000</v>
      </c>
      <c r="H113" s="145">
        <v>5000</v>
      </c>
      <c r="I113" s="143"/>
      <c r="J113" s="146"/>
      <c r="K113" s="145"/>
      <c r="L113" s="132">
        <f t="shared" si="37"/>
        <v>0</v>
      </c>
      <c r="M113" s="145"/>
      <c r="N113" s="145"/>
      <c r="O113" s="145"/>
      <c r="P113" s="145"/>
      <c r="Q113" s="145"/>
      <c r="R113" s="145"/>
      <c r="S113" s="156">
        <f t="shared" si="29"/>
        <v>1</v>
      </c>
    </row>
    <row r="114" spans="1:140" s="3" customFormat="1" ht="39" thickBot="1">
      <c r="A114" s="101"/>
      <c r="B114" s="68">
        <v>75618</v>
      </c>
      <c r="C114" s="85" t="s">
        <v>84</v>
      </c>
      <c r="D114" s="67"/>
      <c r="E114" s="135">
        <f>SUM(E115:E120)</f>
        <v>3625070</v>
      </c>
      <c r="F114" s="135">
        <f aca="true" t="shared" si="45" ref="F114:R114">SUM(F115:F120)</f>
        <v>3847300</v>
      </c>
      <c r="G114" s="135">
        <f t="shared" si="45"/>
        <v>3847300</v>
      </c>
      <c r="H114" s="135">
        <f t="shared" si="45"/>
        <v>3847300</v>
      </c>
      <c r="I114" s="135">
        <f t="shared" si="45"/>
        <v>0</v>
      </c>
      <c r="J114" s="135">
        <f t="shared" si="45"/>
        <v>0</v>
      </c>
      <c r="K114" s="135">
        <f t="shared" si="45"/>
        <v>0</v>
      </c>
      <c r="L114" s="135">
        <f t="shared" si="45"/>
        <v>0</v>
      </c>
      <c r="M114" s="135">
        <f t="shared" si="45"/>
        <v>0</v>
      </c>
      <c r="N114" s="135">
        <f t="shared" si="45"/>
        <v>0</v>
      </c>
      <c r="O114" s="135"/>
      <c r="P114" s="135"/>
      <c r="Q114" s="135">
        <f t="shared" si="45"/>
        <v>0</v>
      </c>
      <c r="R114" s="135">
        <f t="shared" si="45"/>
        <v>0</v>
      </c>
      <c r="S114" s="156">
        <f t="shared" si="29"/>
        <v>1.061303643791706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</row>
    <row r="115" spans="1:19" ht="14.25" customHeight="1" thickBot="1">
      <c r="A115" s="102"/>
      <c r="B115" s="105"/>
      <c r="C115" s="163" t="s">
        <v>30</v>
      </c>
      <c r="D115" s="162" t="s">
        <v>114</v>
      </c>
      <c r="E115" s="139">
        <v>1125300</v>
      </c>
      <c r="F115" s="132">
        <f aca="true" t="shared" si="46" ref="F115:F120">SUM(G115+L115)</f>
        <v>1125300</v>
      </c>
      <c r="G115" s="132">
        <f t="shared" si="36"/>
        <v>1125300</v>
      </c>
      <c r="H115" s="169">
        <v>1125300</v>
      </c>
      <c r="I115" s="143"/>
      <c r="J115" s="145"/>
      <c r="K115" s="145"/>
      <c r="L115" s="132">
        <f t="shared" si="37"/>
        <v>0</v>
      </c>
      <c r="M115" s="145"/>
      <c r="N115" s="145"/>
      <c r="O115" s="145"/>
      <c r="P115" s="145"/>
      <c r="Q115" s="145"/>
      <c r="R115" s="145"/>
      <c r="S115" s="156">
        <f t="shared" si="29"/>
        <v>1</v>
      </c>
    </row>
    <row r="116" spans="1:19" ht="14.25" customHeight="1" thickBot="1">
      <c r="A116" s="102"/>
      <c r="B116" s="105"/>
      <c r="C116" s="163" t="s">
        <v>18</v>
      </c>
      <c r="D116" s="162" t="s">
        <v>101</v>
      </c>
      <c r="E116" s="139">
        <v>1221500</v>
      </c>
      <c r="F116" s="132">
        <f t="shared" si="46"/>
        <v>1180000</v>
      </c>
      <c r="G116" s="132">
        <f t="shared" si="36"/>
        <v>1180000</v>
      </c>
      <c r="H116" s="145">
        <v>1180000</v>
      </c>
      <c r="I116" s="143"/>
      <c r="J116" s="145"/>
      <c r="K116" s="145"/>
      <c r="L116" s="132">
        <f t="shared" si="37"/>
        <v>0</v>
      </c>
      <c r="M116" s="145"/>
      <c r="N116" s="145"/>
      <c r="O116" s="145"/>
      <c r="P116" s="145"/>
      <c r="Q116" s="145"/>
      <c r="R116" s="145"/>
      <c r="S116" s="156">
        <f t="shared" si="29"/>
        <v>0.9660253786328284</v>
      </c>
    </row>
    <row r="117" spans="1:19" ht="39" thickBot="1">
      <c r="A117" s="102"/>
      <c r="B117" s="105"/>
      <c r="C117" s="163" t="s">
        <v>170</v>
      </c>
      <c r="D117" s="162" t="s">
        <v>89</v>
      </c>
      <c r="E117" s="139">
        <v>501270</v>
      </c>
      <c r="F117" s="132">
        <f t="shared" si="46"/>
        <v>510000</v>
      </c>
      <c r="G117" s="132">
        <f t="shared" si="36"/>
        <v>510000</v>
      </c>
      <c r="H117" s="145">
        <v>510000</v>
      </c>
      <c r="I117" s="143"/>
      <c r="J117" s="145"/>
      <c r="K117" s="145"/>
      <c r="L117" s="132">
        <f t="shared" si="37"/>
        <v>0</v>
      </c>
      <c r="M117" s="145"/>
      <c r="N117" s="145"/>
      <c r="O117" s="145"/>
      <c r="P117" s="145"/>
      <c r="Q117" s="145"/>
      <c r="R117" s="145"/>
      <c r="S117" s="156">
        <f t="shared" si="29"/>
        <v>1.0174157639595427</v>
      </c>
    </row>
    <row r="118" spans="1:19" ht="15" thickBot="1">
      <c r="A118" s="102"/>
      <c r="B118" s="105"/>
      <c r="C118" s="163" t="s">
        <v>11</v>
      </c>
      <c r="D118" s="162" t="s">
        <v>92</v>
      </c>
      <c r="E118" s="139">
        <v>2000</v>
      </c>
      <c r="F118" s="132">
        <f t="shared" si="46"/>
        <v>2000</v>
      </c>
      <c r="G118" s="132">
        <f t="shared" si="36"/>
        <v>2000</v>
      </c>
      <c r="H118" s="145">
        <v>2000</v>
      </c>
      <c r="I118" s="143"/>
      <c r="J118" s="145"/>
      <c r="K118" s="145"/>
      <c r="L118" s="132">
        <f t="shared" si="37"/>
        <v>0</v>
      </c>
      <c r="M118" s="145"/>
      <c r="N118" s="145"/>
      <c r="O118" s="145"/>
      <c r="P118" s="145"/>
      <c r="Q118" s="145"/>
      <c r="R118" s="145"/>
      <c r="S118" s="156">
        <f t="shared" si="29"/>
        <v>1</v>
      </c>
    </row>
    <row r="119" spans="1:19" ht="16.5" thickBot="1">
      <c r="A119" s="102"/>
      <c r="B119" s="105"/>
      <c r="C119" s="86" t="s">
        <v>175</v>
      </c>
      <c r="D119" s="79" t="s">
        <v>176</v>
      </c>
      <c r="E119" s="139">
        <v>25000</v>
      </c>
      <c r="F119" s="132">
        <f t="shared" si="46"/>
        <v>30000</v>
      </c>
      <c r="G119" s="132">
        <f t="shared" si="36"/>
        <v>30000</v>
      </c>
      <c r="H119" s="145">
        <v>30000</v>
      </c>
      <c r="I119" s="143"/>
      <c r="J119" s="145"/>
      <c r="K119" s="145"/>
      <c r="L119" s="132">
        <f t="shared" si="37"/>
        <v>0</v>
      </c>
      <c r="M119" s="145"/>
      <c r="N119" s="145"/>
      <c r="O119" s="145"/>
      <c r="P119" s="145"/>
      <c r="Q119" s="145"/>
      <c r="R119" s="145"/>
      <c r="S119" s="156">
        <f t="shared" si="29"/>
        <v>1.2</v>
      </c>
    </row>
    <row r="120" spans="1:19" ht="28.5" customHeight="1" thickBot="1">
      <c r="A120" s="102"/>
      <c r="B120" s="105"/>
      <c r="C120" s="163" t="s">
        <v>58</v>
      </c>
      <c r="D120" s="162" t="s">
        <v>103</v>
      </c>
      <c r="E120" s="139">
        <v>750000</v>
      </c>
      <c r="F120" s="132">
        <f t="shared" si="46"/>
        <v>1000000</v>
      </c>
      <c r="G120" s="132">
        <f t="shared" si="36"/>
        <v>1000000</v>
      </c>
      <c r="H120" s="145">
        <v>1000000</v>
      </c>
      <c r="I120" s="143"/>
      <c r="J120" s="145"/>
      <c r="K120" s="145"/>
      <c r="L120" s="132">
        <f t="shared" si="37"/>
        <v>0</v>
      </c>
      <c r="M120" s="145"/>
      <c r="N120" s="145"/>
      <c r="O120" s="145"/>
      <c r="P120" s="145"/>
      <c r="Q120" s="145"/>
      <c r="R120" s="145"/>
      <c r="S120" s="156">
        <f t="shared" si="29"/>
        <v>1.3333333333333333</v>
      </c>
    </row>
    <row r="121" spans="1:140" s="3" customFormat="1" ht="18" customHeight="1" thickBot="1">
      <c r="A121" s="101"/>
      <c r="B121" s="68">
        <v>75619</v>
      </c>
      <c r="C121" s="85" t="s">
        <v>31</v>
      </c>
      <c r="D121" s="67"/>
      <c r="E121" s="135">
        <f>SUM(E122:E123)</f>
        <v>61008</v>
      </c>
      <c r="F121" s="135">
        <f aca="true" t="shared" si="47" ref="F121:R121">SUM(F122:F123)</f>
        <v>65000</v>
      </c>
      <c r="G121" s="135">
        <f t="shared" si="47"/>
        <v>65000</v>
      </c>
      <c r="H121" s="135">
        <f t="shared" si="47"/>
        <v>65000</v>
      </c>
      <c r="I121" s="135">
        <f t="shared" si="47"/>
        <v>0</v>
      </c>
      <c r="J121" s="135">
        <f t="shared" si="47"/>
        <v>0</v>
      </c>
      <c r="K121" s="135">
        <f t="shared" si="47"/>
        <v>0</v>
      </c>
      <c r="L121" s="135">
        <f t="shared" si="47"/>
        <v>0</v>
      </c>
      <c r="M121" s="135">
        <f t="shared" si="47"/>
        <v>0</v>
      </c>
      <c r="N121" s="135">
        <f t="shared" si="47"/>
        <v>0</v>
      </c>
      <c r="O121" s="135"/>
      <c r="P121" s="135"/>
      <c r="Q121" s="135">
        <f t="shared" si="47"/>
        <v>0</v>
      </c>
      <c r="R121" s="135">
        <f t="shared" si="47"/>
        <v>0</v>
      </c>
      <c r="S121" s="156">
        <f t="shared" si="29"/>
        <v>1.0654340414371886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</row>
    <row r="122" spans="1:19" ht="26.25" customHeight="1" thickBot="1">
      <c r="A122" s="102"/>
      <c r="B122" s="105"/>
      <c r="C122" s="163" t="s">
        <v>81</v>
      </c>
      <c r="D122" s="162" t="s">
        <v>95</v>
      </c>
      <c r="E122" s="132">
        <v>50000</v>
      </c>
      <c r="F122" s="132">
        <f>SUM(G122+L122)</f>
        <v>50000</v>
      </c>
      <c r="G122" s="132">
        <f t="shared" si="36"/>
        <v>50000</v>
      </c>
      <c r="H122" s="145">
        <v>50000</v>
      </c>
      <c r="I122" s="143"/>
      <c r="J122" s="145"/>
      <c r="K122" s="145"/>
      <c r="L122" s="132">
        <f t="shared" si="37"/>
        <v>0</v>
      </c>
      <c r="M122" s="145"/>
      <c r="N122" s="145"/>
      <c r="O122" s="145"/>
      <c r="P122" s="145"/>
      <c r="Q122" s="145"/>
      <c r="R122" s="145"/>
      <c r="S122" s="156">
        <f t="shared" si="29"/>
        <v>1</v>
      </c>
    </row>
    <row r="123" spans="1:19" ht="15" thickBot="1">
      <c r="A123" s="102"/>
      <c r="B123" s="105"/>
      <c r="C123" s="163" t="s">
        <v>8</v>
      </c>
      <c r="D123" s="162" t="s">
        <v>92</v>
      </c>
      <c r="E123" s="132">
        <v>11008</v>
      </c>
      <c r="F123" s="132">
        <f>SUM(G123+L123)</f>
        <v>15000</v>
      </c>
      <c r="G123" s="132">
        <f t="shared" si="36"/>
        <v>15000</v>
      </c>
      <c r="H123" s="145">
        <v>15000</v>
      </c>
      <c r="I123" s="143"/>
      <c r="J123" s="145"/>
      <c r="K123" s="145"/>
      <c r="L123" s="132">
        <f t="shared" si="37"/>
        <v>0</v>
      </c>
      <c r="M123" s="145"/>
      <c r="N123" s="145"/>
      <c r="O123" s="145"/>
      <c r="P123" s="145"/>
      <c r="Q123" s="145"/>
      <c r="R123" s="145"/>
      <c r="S123" s="156">
        <f t="shared" si="29"/>
        <v>1.3626453488372092</v>
      </c>
    </row>
    <row r="124" spans="1:140" s="3" customFormat="1" ht="39" thickBot="1">
      <c r="A124" s="101"/>
      <c r="B124" s="68">
        <v>75621</v>
      </c>
      <c r="C124" s="85" t="s">
        <v>32</v>
      </c>
      <c r="D124" s="67"/>
      <c r="E124" s="135">
        <f>SUM(E125:E126)</f>
        <v>37524308</v>
      </c>
      <c r="F124" s="135">
        <f aca="true" t="shared" si="48" ref="F124:R124">SUM(F125:F126)</f>
        <v>40989755</v>
      </c>
      <c r="G124" s="135">
        <f t="shared" si="48"/>
        <v>40989755</v>
      </c>
      <c r="H124" s="135">
        <f t="shared" si="48"/>
        <v>40989755</v>
      </c>
      <c r="I124" s="135">
        <f t="shared" si="48"/>
        <v>0</v>
      </c>
      <c r="J124" s="135">
        <f t="shared" si="48"/>
        <v>0</v>
      </c>
      <c r="K124" s="135">
        <f t="shared" si="48"/>
        <v>0</v>
      </c>
      <c r="L124" s="135">
        <f t="shared" si="48"/>
        <v>0</v>
      </c>
      <c r="M124" s="135">
        <f t="shared" si="48"/>
        <v>0</v>
      </c>
      <c r="N124" s="135">
        <f t="shared" si="48"/>
        <v>0</v>
      </c>
      <c r="O124" s="135"/>
      <c r="P124" s="135"/>
      <c r="Q124" s="135">
        <f t="shared" si="48"/>
        <v>0</v>
      </c>
      <c r="R124" s="135">
        <f t="shared" si="48"/>
        <v>0</v>
      </c>
      <c r="S124" s="156">
        <f t="shared" si="29"/>
        <v>1.0923520561658326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</row>
    <row r="125" spans="1:19" ht="27" customHeight="1" thickBot="1">
      <c r="A125" s="102"/>
      <c r="B125" s="105"/>
      <c r="C125" s="163" t="s">
        <v>33</v>
      </c>
      <c r="D125" s="162" t="s">
        <v>115</v>
      </c>
      <c r="E125" s="139">
        <v>35834308</v>
      </c>
      <c r="F125" s="132">
        <f>SUM(G125+L125)</f>
        <v>39299755</v>
      </c>
      <c r="G125" s="132">
        <f t="shared" si="36"/>
        <v>39299755</v>
      </c>
      <c r="H125" s="145">
        <v>39299755</v>
      </c>
      <c r="I125" s="143"/>
      <c r="J125" s="145"/>
      <c r="K125" s="145"/>
      <c r="L125" s="132">
        <f t="shared" si="37"/>
        <v>0</v>
      </c>
      <c r="M125" s="145"/>
      <c r="N125" s="145"/>
      <c r="O125" s="145"/>
      <c r="P125" s="145"/>
      <c r="Q125" s="145"/>
      <c r="R125" s="145"/>
      <c r="S125" s="156">
        <f t="shared" si="29"/>
        <v>1.096707518392709</v>
      </c>
    </row>
    <row r="126" spans="1:19" ht="15" customHeight="1" thickBot="1">
      <c r="A126" s="102"/>
      <c r="B126" s="105"/>
      <c r="C126" s="163" t="s">
        <v>34</v>
      </c>
      <c r="D126" s="162" t="s">
        <v>116</v>
      </c>
      <c r="E126" s="139">
        <v>1690000</v>
      </c>
      <c r="F126" s="132">
        <f>SUM(G126+L126)</f>
        <v>1690000</v>
      </c>
      <c r="G126" s="132">
        <f t="shared" si="36"/>
        <v>1690000</v>
      </c>
      <c r="H126" s="145">
        <v>1690000</v>
      </c>
      <c r="I126" s="143"/>
      <c r="J126" s="145"/>
      <c r="K126" s="145"/>
      <c r="L126" s="132">
        <f t="shared" si="37"/>
        <v>0</v>
      </c>
      <c r="M126" s="145"/>
      <c r="N126" s="145"/>
      <c r="O126" s="145"/>
      <c r="P126" s="145"/>
      <c r="Q126" s="145"/>
      <c r="R126" s="145"/>
      <c r="S126" s="156">
        <f t="shared" si="29"/>
        <v>1</v>
      </c>
    </row>
    <row r="127" spans="1:140" s="3" customFormat="1" ht="39" thickBot="1">
      <c r="A127" s="101"/>
      <c r="B127" s="68">
        <v>75622</v>
      </c>
      <c r="C127" s="85" t="s">
        <v>35</v>
      </c>
      <c r="D127" s="67"/>
      <c r="E127" s="135">
        <f>SUM(E128:E129)</f>
        <v>10194980</v>
      </c>
      <c r="F127" s="135">
        <f aca="true" t="shared" si="49" ref="F127:R127">SUM(F128:F129)</f>
        <v>11111124</v>
      </c>
      <c r="G127" s="135">
        <f t="shared" si="49"/>
        <v>11111124</v>
      </c>
      <c r="H127" s="135">
        <f t="shared" si="49"/>
        <v>11111124</v>
      </c>
      <c r="I127" s="135">
        <f t="shared" si="49"/>
        <v>0</v>
      </c>
      <c r="J127" s="135">
        <f t="shared" si="49"/>
        <v>0</v>
      </c>
      <c r="K127" s="135">
        <f t="shared" si="49"/>
        <v>0</v>
      </c>
      <c r="L127" s="135">
        <f t="shared" si="49"/>
        <v>0</v>
      </c>
      <c r="M127" s="135">
        <f t="shared" si="49"/>
        <v>0</v>
      </c>
      <c r="N127" s="135">
        <f t="shared" si="49"/>
        <v>0</v>
      </c>
      <c r="O127" s="135"/>
      <c r="P127" s="135"/>
      <c r="Q127" s="135">
        <f t="shared" si="49"/>
        <v>0</v>
      </c>
      <c r="R127" s="135">
        <f t="shared" si="49"/>
        <v>0</v>
      </c>
      <c r="S127" s="156">
        <f t="shared" si="29"/>
        <v>1.0898622655463768</v>
      </c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</row>
    <row r="128" spans="1:19" ht="27.75" customHeight="1" thickBot="1">
      <c r="A128" s="102"/>
      <c r="B128" s="105"/>
      <c r="C128" s="163" t="s">
        <v>33</v>
      </c>
      <c r="D128" s="162" t="s">
        <v>115</v>
      </c>
      <c r="E128" s="139">
        <v>9894980</v>
      </c>
      <c r="F128" s="132">
        <f>SUM(G128+L128)</f>
        <v>10811124</v>
      </c>
      <c r="G128" s="132">
        <f t="shared" si="36"/>
        <v>10811124</v>
      </c>
      <c r="H128" s="145">
        <v>10811124</v>
      </c>
      <c r="I128" s="143"/>
      <c r="J128" s="145"/>
      <c r="K128" s="145"/>
      <c r="L128" s="132">
        <f t="shared" si="37"/>
        <v>0</v>
      </c>
      <c r="M128" s="145"/>
      <c r="N128" s="145"/>
      <c r="O128" s="145"/>
      <c r="P128" s="145"/>
      <c r="Q128" s="145"/>
      <c r="R128" s="145"/>
      <c r="S128" s="156">
        <f t="shared" si="29"/>
        <v>1.0925867460065608</v>
      </c>
    </row>
    <row r="129" spans="1:19" ht="21" customHeight="1" thickBot="1">
      <c r="A129" s="102"/>
      <c r="B129" s="105"/>
      <c r="C129" s="163" t="s">
        <v>34</v>
      </c>
      <c r="D129" s="162" t="s">
        <v>116</v>
      </c>
      <c r="E129" s="139">
        <v>300000</v>
      </c>
      <c r="F129" s="132">
        <f>SUM(G129+L129)</f>
        <v>300000</v>
      </c>
      <c r="G129" s="132">
        <f t="shared" si="36"/>
        <v>300000</v>
      </c>
      <c r="H129" s="169">
        <v>300000</v>
      </c>
      <c r="I129" s="143"/>
      <c r="J129" s="145"/>
      <c r="K129" s="145"/>
      <c r="L129" s="132">
        <f t="shared" si="37"/>
        <v>0</v>
      </c>
      <c r="M129" s="145"/>
      <c r="N129" s="145"/>
      <c r="O129" s="145"/>
      <c r="P129" s="145"/>
      <c r="Q129" s="145"/>
      <c r="R129" s="145"/>
      <c r="S129" s="156">
        <f t="shared" si="29"/>
        <v>1</v>
      </c>
    </row>
    <row r="130" spans="1:140" s="1" customFormat="1" ht="28.5" customHeight="1" thickBot="1">
      <c r="A130" s="74">
        <v>758</v>
      </c>
      <c r="B130" s="66"/>
      <c r="C130" s="87" t="s">
        <v>36</v>
      </c>
      <c r="D130" s="66"/>
      <c r="E130" s="134">
        <f>SUM(E131+E134+E136+E138+E141+E143)</f>
        <v>101276148</v>
      </c>
      <c r="F130" s="134">
        <f aca="true" t="shared" si="50" ref="F130:R130">SUM(F131+F134+F136+F138+F141+F143)</f>
        <v>103527719</v>
      </c>
      <c r="G130" s="134">
        <f t="shared" si="50"/>
        <v>103527719</v>
      </c>
      <c r="H130" s="134">
        <f t="shared" si="50"/>
        <v>103527719</v>
      </c>
      <c r="I130" s="134">
        <f t="shared" si="50"/>
        <v>0</v>
      </c>
      <c r="J130" s="134">
        <f t="shared" si="50"/>
        <v>0</v>
      </c>
      <c r="K130" s="134">
        <f t="shared" si="50"/>
        <v>0</v>
      </c>
      <c r="L130" s="134">
        <f t="shared" si="50"/>
        <v>0</v>
      </c>
      <c r="M130" s="134">
        <f t="shared" si="50"/>
        <v>0</v>
      </c>
      <c r="N130" s="134">
        <f t="shared" si="50"/>
        <v>0</v>
      </c>
      <c r="O130" s="134"/>
      <c r="P130" s="134"/>
      <c r="Q130" s="134">
        <f t="shared" si="50"/>
        <v>0</v>
      </c>
      <c r="R130" s="134">
        <f t="shared" si="50"/>
        <v>0</v>
      </c>
      <c r="S130" s="156">
        <f t="shared" si="29"/>
        <v>1.0222319968172566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</row>
    <row r="131" spans="1:140" s="3" customFormat="1" ht="26.25" customHeight="1" thickBot="1">
      <c r="A131" s="101"/>
      <c r="B131" s="68">
        <v>75801</v>
      </c>
      <c r="C131" s="85" t="s">
        <v>62</v>
      </c>
      <c r="D131" s="67"/>
      <c r="E131" s="135">
        <f>SUM(E132:E133)</f>
        <v>86402660</v>
      </c>
      <c r="F131" s="135">
        <f aca="true" t="shared" si="51" ref="F131:R131">SUM(F132:F133)</f>
        <v>89185756</v>
      </c>
      <c r="G131" s="135">
        <f t="shared" si="51"/>
        <v>89185756</v>
      </c>
      <c r="H131" s="135">
        <f t="shared" si="51"/>
        <v>89185756</v>
      </c>
      <c r="I131" s="135">
        <f t="shared" si="51"/>
        <v>0</v>
      </c>
      <c r="J131" s="135">
        <f t="shared" si="51"/>
        <v>0</v>
      </c>
      <c r="K131" s="135">
        <f t="shared" si="51"/>
        <v>0</v>
      </c>
      <c r="L131" s="135">
        <f t="shared" si="51"/>
        <v>0</v>
      </c>
      <c r="M131" s="135">
        <f t="shared" si="51"/>
        <v>0</v>
      </c>
      <c r="N131" s="135">
        <f t="shared" si="51"/>
        <v>0</v>
      </c>
      <c r="O131" s="135"/>
      <c r="P131" s="135"/>
      <c r="Q131" s="135">
        <f t="shared" si="51"/>
        <v>0</v>
      </c>
      <c r="R131" s="135">
        <f t="shared" si="51"/>
        <v>0</v>
      </c>
      <c r="S131" s="156">
        <f t="shared" si="29"/>
        <v>1.0322107675851646</v>
      </c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</row>
    <row r="132" spans="1:19" ht="26.25" thickBot="1">
      <c r="A132" s="102"/>
      <c r="B132" s="105"/>
      <c r="C132" s="163" t="s">
        <v>73</v>
      </c>
      <c r="D132" s="162" t="s">
        <v>117</v>
      </c>
      <c r="E132" s="139">
        <v>54928791</v>
      </c>
      <c r="F132" s="132">
        <f>SUM(G132+L132)</f>
        <v>55937744</v>
      </c>
      <c r="G132" s="132">
        <f t="shared" si="36"/>
        <v>55937744</v>
      </c>
      <c r="H132" s="145">
        <v>55937744</v>
      </c>
      <c r="I132" s="158"/>
      <c r="J132" s="145"/>
      <c r="K132" s="145"/>
      <c r="L132" s="132">
        <f t="shared" si="37"/>
        <v>0</v>
      </c>
      <c r="M132" s="145"/>
      <c r="N132" s="145"/>
      <c r="O132" s="145"/>
      <c r="P132" s="145"/>
      <c r="Q132" s="145"/>
      <c r="R132" s="145"/>
      <c r="S132" s="156">
        <f t="shared" si="29"/>
        <v>1.0183683817107863</v>
      </c>
    </row>
    <row r="133" spans="1:19" ht="26.25" thickBot="1">
      <c r="A133" s="102"/>
      <c r="B133" s="105"/>
      <c r="C133" s="163" t="s">
        <v>74</v>
      </c>
      <c r="D133" s="162" t="s">
        <v>117</v>
      </c>
      <c r="E133" s="139">
        <v>31473869</v>
      </c>
      <c r="F133" s="132">
        <f>SUM(G133+L133)</f>
        <v>33248012</v>
      </c>
      <c r="G133" s="132">
        <f t="shared" si="36"/>
        <v>33248012</v>
      </c>
      <c r="H133" s="145">
        <v>33248012</v>
      </c>
      <c r="I133" s="158"/>
      <c r="J133" s="145"/>
      <c r="K133" s="145"/>
      <c r="L133" s="132">
        <f t="shared" si="37"/>
        <v>0</v>
      </c>
      <c r="M133" s="145"/>
      <c r="N133" s="145"/>
      <c r="O133" s="145"/>
      <c r="P133" s="145"/>
      <c r="Q133" s="145"/>
      <c r="R133" s="145"/>
      <c r="S133" s="156">
        <f t="shared" si="29"/>
        <v>1.056368761018863</v>
      </c>
    </row>
    <row r="134" spans="1:140" s="3" customFormat="1" ht="30" customHeight="1" thickBot="1">
      <c r="A134" s="101"/>
      <c r="B134" s="68">
        <v>75803</v>
      </c>
      <c r="C134" s="85" t="s">
        <v>82</v>
      </c>
      <c r="D134" s="67"/>
      <c r="E134" s="135">
        <f>SUM(E135)</f>
        <v>1197320</v>
      </c>
      <c r="F134" s="135">
        <f aca="true" t="shared" si="52" ref="F134:R134">SUM(F135)</f>
        <v>1421735</v>
      </c>
      <c r="G134" s="135">
        <f t="shared" si="52"/>
        <v>1421735</v>
      </c>
      <c r="H134" s="135">
        <f t="shared" si="52"/>
        <v>1421735</v>
      </c>
      <c r="I134" s="135">
        <f t="shared" si="52"/>
        <v>0</v>
      </c>
      <c r="J134" s="135">
        <f t="shared" si="52"/>
        <v>0</v>
      </c>
      <c r="K134" s="135">
        <f t="shared" si="52"/>
        <v>0</v>
      </c>
      <c r="L134" s="135">
        <f t="shared" si="52"/>
        <v>0</v>
      </c>
      <c r="M134" s="135">
        <f t="shared" si="52"/>
        <v>0</v>
      </c>
      <c r="N134" s="135">
        <f t="shared" si="52"/>
        <v>0</v>
      </c>
      <c r="O134" s="135"/>
      <c r="P134" s="135"/>
      <c r="Q134" s="135">
        <f t="shared" si="52"/>
        <v>0</v>
      </c>
      <c r="R134" s="135">
        <f t="shared" si="52"/>
        <v>0</v>
      </c>
      <c r="S134" s="156">
        <f t="shared" si="29"/>
        <v>1.1874310961146561</v>
      </c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</row>
    <row r="135" spans="1:19" ht="16.5" customHeight="1" thickBot="1">
      <c r="A135" s="102"/>
      <c r="B135" s="105"/>
      <c r="C135" s="163" t="s">
        <v>75</v>
      </c>
      <c r="D135" s="162" t="s">
        <v>117</v>
      </c>
      <c r="E135" s="139">
        <v>1197320</v>
      </c>
      <c r="F135" s="132">
        <f>SUM(G135+L135)</f>
        <v>1421735</v>
      </c>
      <c r="G135" s="132">
        <f t="shared" si="36"/>
        <v>1421735</v>
      </c>
      <c r="H135" s="145">
        <v>1421735</v>
      </c>
      <c r="I135" s="158"/>
      <c r="J135" s="145"/>
      <c r="K135" s="145"/>
      <c r="L135" s="132">
        <f t="shared" si="37"/>
        <v>0</v>
      </c>
      <c r="M135" s="145"/>
      <c r="N135" s="145"/>
      <c r="O135" s="145"/>
      <c r="P135" s="145"/>
      <c r="Q135" s="145"/>
      <c r="R135" s="145"/>
      <c r="S135" s="156">
        <f t="shared" si="29"/>
        <v>1.1874310961146561</v>
      </c>
    </row>
    <row r="136" spans="1:19" ht="27.75" customHeight="1" thickBot="1">
      <c r="A136" s="102"/>
      <c r="B136" s="106">
        <v>75807</v>
      </c>
      <c r="C136" s="166" t="s">
        <v>138</v>
      </c>
      <c r="D136" s="167"/>
      <c r="E136" s="135">
        <f>SUM(E137)</f>
        <v>6890935</v>
      </c>
      <c r="F136" s="135">
        <f aca="true" t="shared" si="53" ref="F136:R136">SUM(F137)</f>
        <v>7085152</v>
      </c>
      <c r="G136" s="135">
        <f t="shared" si="53"/>
        <v>7085152</v>
      </c>
      <c r="H136" s="135">
        <f t="shared" si="53"/>
        <v>7085152</v>
      </c>
      <c r="I136" s="135">
        <f t="shared" si="53"/>
        <v>0</v>
      </c>
      <c r="J136" s="135">
        <f t="shared" si="53"/>
        <v>0</v>
      </c>
      <c r="K136" s="135">
        <f t="shared" si="53"/>
        <v>0</v>
      </c>
      <c r="L136" s="135">
        <f t="shared" si="53"/>
        <v>0</v>
      </c>
      <c r="M136" s="135">
        <f t="shared" si="53"/>
        <v>0</v>
      </c>
      <c r="N136" s="135">
        <f t="shared" si="53"/>
        <v>0</v>
      </c>
      <c r="O136" s="135"/>
      <c r="P136" s="135"/>
      <c r="Q136" s="135">
        <f t="shared" si="53"/>
        <v>0</v>
      </c>
      <c r="R136" s="135">
        <f t="shared" si="53"/>
        <v>0</v>
      </c>
      <c r="S136" s="156">
        <f t="shared" si="29"/>
        <v>1.0281844190955218</v>
      </c>
    </row>
    <row r="137" spans="1:19" ht="15.75" customHeight="1" thickBot="1">
      <c r="A137" s="102"/>
      <c r="B137" s="105"/>
      <c r="C137" s="163" t="s">
        <v>75</v>
      </c>
      <c r="D137" s="162" t="s">
        <v>117</v>
      </c>
      <c r="E137" s="139">
        <v>6890935</v>
      </c>
      <c r="F137" s="132">
        <f>SUM(G137+L137)</f>
        <v>7085152</v>
      </c>
      <c r="G137" s="132">
        <f t="shared" si="36"/>
        <v>7085152</v>
      </c>
      <c r="H137" s="145">
        <v>7085152</v>
      </c>
      <c r="I137" s="158"/>
      <c r="J137" s="145"/>
      <c r="K137" s="145"/>
      <c r="L137" s="132">
        <f t="shared" si="37"/>
        <v>0</v>
      </c>
      <c r="M137" s="145"/>
      <c r="N137" s="145"/>
      <c r="O137" s="145"/>
      <c r="P137" s="145"/>
      <c r="Q137" s="145"/>
      <c r="R137" s="145"/>
      <c r="S137" s="156">
        <f t="shared" si="29"/>
        <v>1.0281844190955218</v>
      </c>
    </row>
    <row r="138" spans="1:19" ht="15.75" customHeight="1" thickBot="1">
      <c r="A138" s="102"/>
      <c r="B138" s="106">
        <v>75814</v>
      </c>
      <c r="C138" s="166" t="s">
        <v>177</v>
      </c>
      <c r="D138" s="167"/>
      <c r="E138" s="135">
        <f>SUM(E139:E140)</f>
        <v>587459</v>
      </c>
      <c r="F138" s="135">
        <f aca="true" t="shared" si="54" ref="F138:R138">SUM(F139:F140)</f>
        <v>0</v>
      </c>
      <c r="G138" s="135">
        <f t="shared" si="54"/>
        <v>0</v>
      </c>
      <c r="H138" s="135">
        <f t="shared" si="54"/>
        <v>0</v>
      </c>
      <c r="I138" s="135">
        <f t="shared" si="54"/>
        <v>0</v>
      </c>
      <c r="J138" s="135">
        <f t="shared" si="54"/>
        <v>0</v>
      </c>
      <c r="K138" s="135">
        <f t="shared" si="54"/>
        <v>0</v>
      </c>
      <c r="L138" s="135">
        <f t="shared" si="54"/>
        <v>0</v>
      </c>
      <c r="M138" s="135">
        <f t="shared" si="54"/>
        <v>0</v>
      </c>
      <c r="N138" s="135">
        <f t="shared" si="54"/>
        <v>0</v>
      </c>
      <c r="O138" s="135"/>
      <c r="P138" s="135"/>
      <c r="Q138" s="135">
        <f t="shared" si="54"/>
        <v>0</v>
      </c>
      <c r="R138" s="135">
        <f t="shared" si="54"/>
        <v>0</v>
      </c>
      <c r="S138" s="156">
        <f t="shared" si="29"/>
        <v>0</v>
      </c>
    </row>
    <row r="139" spans="1:19" ht="51.75" thickBot="1">
      <c r="A139" s="102"/>
      <c r="B139" s="105"/>
      <c r="C139" s="163" t="s">
        <v>265</v>
      </c>
      <c r="D139" s="162" t="s">
        <v>240</v>
      </c>
      <c r="E139" s="139">
        <v>89670</v>
      </c>
      <c r="F139" s="132">
        <f>SUM(G139+L139)</f>
        <v>0</v>
      </c>
      <c r="G139" s="132">
        <f t="shared" si="36"/>
        <v>0</v>
      </c>
      <c r="H139" s="145"/>
      <c r="I139" s="145"/>
      <c r="J139" s="145"/>
      <c r="K139" s="145"/>
      <c r="L139" s="132">
        <f t="shared" si="37"/>
        <v>0</v>
      </c>
      <c r="M139" s="145"/>
      <c r="N139" s="145"/>
      <c r="O139" s="145"/>
      <c r="P139" s="145"/>
      <c r="Q139" s="145"/>
      <c r="R139" s="145"/>
      <c r="S139" s="156">
        <f t="shared" si="29"/>
        <v>0</v>
      </c>
    </row>
    <row r="140" spans="1:19" ht="51.75" thickBot="1">
      <c r="A140" s="102"/>
      <c r="B140" s="105"/>
      <c r="C140" s="163" t="s">
        <v>265</v>
      </c>
      <c r="D140" s="162" t="s">
        <v>241</v>
      </c>
      <c r="E140" s="139">
        <v>497789</v>
      </c>
      <c r="F140" s="132">
        <f>SUM(G140+L140)</f>
        <v>0</v>
      </c>
      <c r="G140" s="132">
        <f t="shared" si="36"/>
        <v>0</v>
      </c>
      <c r="H140" s="145"/>
      <c r="I140" s="145"/>
      <c r="J140" s="145"/>
      <c r="K140" s="145"/>
      <c r="L140" s="132">
        <f t="shared" si="37"/>
        <v>0</v>
      </c>
      <c r="M140" s="145"/>
      <c r="N140" s="145"/>
      <c r="O140" s="145"/>
      <c r="P140" s="145"/>
      <c r="Q140" s="145"/>
      <c r="R140" s="145"/>
      <c r="S140" s="156">
        <f t="shared" si="29"/>
        <v>0</v>
      </c>
    </row>
    <row r="141" spans="1:19" ht="27" customHeight="1" thickBot="1">
      <c r="A141" s="102"/>
      <c r="B141" s="106">
        <v>75831</v>
      </c>
      <c r="C141" s="166" t="s">
        <v>142</v>
      </c>
      <c r="D141" s="167"/>
      <c r="E141" s="135">
        <f>SUM(E142)</f>
        <v>1801873</v>
      </c>
      <c r="F141" s="135">
        <f aca="true" t="shared" si="55" ref="F141:R141">SUM(F142)</f>
        <v>1693691</v>
      </c>
      <c r="G141" s="135">
        <f t="shared" si="55"/>
        <v>1693691</v>
      </c>
      <c r="H141" s="135">
        <f t="shared" si="55"/>
        <v>1693691</v>
      </c>
      <c r="I141" s="135">
        <f t="shared" si="55"/>
        <v>0</v>
      </c>
      <c r="J141" s="135">
        <f t="shared" si="55"/>
        <v>0</v>
      </c>
      <c r="K141" s="135">
        <f t="shared" si="55"/>
        <v>0</v>
      </c>
      <c r="L141" s="135">
        <f t="shared" si="55"/>
        <v>0</v>
      </c>
      <c r="M141" s="135">
        <f t="shared" si="55"/>
        <v>0</v>
      </c>
      <c r="N141" s="135">
        <f t="shared" si="55"/>
        <v>0</v>
      </c>
      <c r="O141" s="135"/>
      <c r="P141" s="135"/>
      <c r="Q141" s="135">
        <f t="shared" si="55"/>
        <v>0</v>
      </c>
      <c r="R141" s="135">
        <f t="shared" si="55"/>
        <v>0</v>
      </c>
      <c r="S141" s="156">
        <f aca="true" t="shared" si="56" ref="S141:S204">F141/E141</f>
        <v>0.9399613624267638</v>
      </c>
    </row>
    <row r="142" spans="1:19" ht="15" thickBot="1">
      <c r="A142" s="102"/>
      <c r="B142" s="105"/>
      <c r="C142" s="163" t="s">
        <v>75</v>
      </c>
      <c r="D142" s="162" t="s">
        <v>117</v>
      </c>
      <c r="E142" s="139">
        <v>1801873</v>
      </c>
      <c r="F142" s="132">
        <f>SUM(G142+L142)</f>
        <v>1693691</v>
      </c>
      <c r="G142" s="132">
        <f t="shared" si="36"/>
        <v>1693691</v>
      </c>
      <c r="H142" s="145">
        <v>1693691</v>
      </c>
      <c r="I142" s="158"/>
      <c r="J142" s="145"/>
      <c r="K142" s="145"/>
      <c r="L142" s="132">
        <f t="shared" si="37"/>
        <v>0</v>
      </c>
      <c r="M142" s="145"/>
      <c r="N142" s="145"/>
      <c r="O142" s="145"/>
      <c r="P142" s="145"/>
      <c r="Q142" s="145"/>
      <c r="R142" s="145"/>
      <c r="S142" s="156">
        <f t="shared" si="56"/>
        <v>0.9399613624267638</v>
      </c>
    </row>
    <row r="143" spans="1:19" ht="28.5" customHeight="1" thickBot="1">
      <c r="A143" s="102"/>
      <c r="B143" s="106">
        <v>75832</v>
      </c>
      <c r="C143" s="166" t="s">
        <v>139</v>
      </c>
      <c r="D143" s="167"/>
      <c r="E143" s="135">
        <f>SUM(E144)</f>
        <v>4395901</v>
      </c>
      <c r="F143" s="135">
        <f aca="true" t="shared" si="57" ref="F143:R143">SUM(F144)</f>
        <v>4141385</v>
      </c>
      <c r="G143" s="135">
        <f t="shared" si="57"/>
        <v>4141385</v>
      </c>
      <c r="H143" s="135">
        <f t="shared" si="57"/>
        <v>4141385</v>
      </c>
      <c r="I143" s="135">
        <f t="shared" si="57"/>
        <v>0</v>
      </c>
      <c r="J143" s="135">
        <f t="shared" si="57"/>
        <v>0</v>
      </c>
      <c r="K143" s="135">
        <f t="shared" si="57"/>
        <v>0</v>
      </c>
      <c r="L143" s="135">
        <f t="shared" si="57"/>
        <v>0</v>
      </c>
      <c r="M143" s="135">
        <f t="shared" si="57"/>
        <v>0</v>
      </c>
      <c r="N143" s="135">
        <f t="shared" si="57"/>
        <v>0</v>
      </c>
      <c r="O143" s="135"/>
      <c r="P143" s="135"/>
      <c r="Q143" s="135">
        <f t="shared" si="57"/>
        <v>0</v>
      </c>
      <c r="R143" s="135">
        <f t="shared" si="57"/>
        <v>0</v>
      </c>
      <c r="S143" s="156">
        <f t="shared" si="56"/>
        <v>0.9421015168448971</v>
      </c>
    </row>
    <row r="144" spans="1:19" ht="15" thickBot="1">
      <c r="A144" s="102"/>
      <c r="B144" s="105"/>
      <c r="C144" s="163" t="s">
        <v>75</v>
      </c>
      <c r="D144" s="162" t="s">
        <v>117</v>
      </c>
      <c r="E144" s="139">
        <v>4395901</v>
      </c>
      <c r="F144" s="132">
        <f>SUM(G144+L144)</f>
        <v>4141385</v>
      </c>
      <c r="G144" s="132">
        <f t="shared" si="36"/>
        <v>4141385</v>
      </c>
      <c r="H144" s="145">
        <v>4141385</v>
      </c>
      <c r="I144" s="158"/>
      <c r="J144" s="145"/>
      <c r="K144" s="145"/>
      <c r="L144" s="132">
        <f t="shared" si="37"/>
        <v>0</v>
      </c>
      <c r="M144" s="145"/>
      <c r="N144" s="145"/>
      <c r="O144" s="145"/>
      <c r="P144" s="145"/>
      <c r="Q144" s="145"/>
      <c r="R144" s="145"/>
      <c r="S144" s="156">
        <f t="shared" si="56"/>
        <v>0.9421015168448971</v>
      </c>
    </row>
    <row r="145" spans="1:140" s="1" customFormat="1" ht="15.75" thickBot="1">
      <c r="A145" s="74">
        <v>801</v>
      </c>
      <c r="B145" s="66"/>
      <c r="C145" s="87" t="s">
        <v>37</v>
      </c>
      <c r="D145" s="66"/>
      <c r="E145" s="134">
        <f aca="true" t="shared" si="58" ref="E145:R145">SUM(E146+E153+E157+E161+E165+E169+E173+E180+E177+E183)</f>
        <v>6374284</v>
      </c>
      <c r="F145" s="134">
        <f t="shared" si="58"/>
        <v>3591943</v>
      </c>
      <c r="G145" s="134">
        <f t="shared" si="58"/>
        <v>3591943</v>
      </c>
      <c r="H145" s="134">
        <f t="shared" si="58"/>
        <v>3456943</v>
      </c>
      <c r="I145" s="134">
        <f t="shared" si="58"/>
        <v>0</v>
      </c>
      <c r="J145" s="134">
        <f t="shared" si="58"/>
        <v>135000</v>
      </c>
      <c r="K145" s="134">
        <f t="shared" si="58"/>
        <v>0</v>
      </c>
      <c r="L145" s="134">
        <f t="shared" si="58"/>
        <v>0</v>
      </c>
      <c r="M145" s="134">
        <f t="shared" si="58"/>
        <v>0</v>
      </c>
      <c r="N145" s="134">
        <f t="shared" si="58"/>
        <v>0</v>
      </c>
      <c r="O145" s="134">
        <f t="shared" si="58"/>
        <v>0</v>
      </c>
      <c r="P145" s="134">
        <f t="shared" si="58"/>
        <v>0</v>
      </c>
      <c r="Q145" s="134">
        <f t="shared" si="58"/>
        <v>0</v>
      </c>
      <c r="R145" s="134">
        <f t="shared" si="58"/>
        <v>0</v>
      </c>
      <c r="S145" s="156">
        <f t="shared" si="56"/>
        <v>0.5635053285984748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</row>
    <row r="146" spans="1:140" s="3" customFormat="1" ht="15.75" thickBot="1">
      <c r="A146" s="101"/>
      <c r="B146" s="68">
        <v>80101</v>
      </c>
      <c r="C146" s="85" t="s">
        <v>38</v>
      </c>
      <c r="D146" s="67"/>
      <c r="E146" s="135">
        <f>SUM(E147:E152)</f>
        <v>2396150</v>
      </c>
      <c r="F146" s="135">
        <f aca="true" t="shared" si="59" ref="F146:R146">SUM(F147:F152)</f>
        <v>128863</v>
      </c>
      <c r="G146" s="135">
        <f t="shared" si="59"/>
        <v>128863</v>
      </c>
      <c r="H146" s="135">
        <f t="shared" si="59"/>
        <v>128863</v>
      </c>
      <c r="I146" s="135">
        <f t="shared" si="59"/>
        <v>0</v>
      </c>
      <c r="J146" s="135">
        <f t="shared" si="59"/>
        <v>0</v>
      </c>
      <c r="K146" s="135">
        <f t="shared" si="59"/>
        <v>0</v>
      </c>
      <c r="L146" s="135">
        <f t="shared" si="59"/>
        <v>0</v>
      </c>
      <c r="M146" s="135">
        <f t="shared" si="59"/>
        <v>0</v>
      </c>
      <c r="N146" s="135">
        <f t="shared" si="59"/>
        <v>0</v>
      </c>
      <c r="O146" s="135"/>
      <c r="P146" s="135"/>
      <c r="Q146" s="135">
        <f t="shared" si="59"/>
        <v>0</v>
      </c>
      <c r="R146" s="135">
        <f t="shared" si="59"/>
        <v>0</v>
      </c>
      <c r="S146" s="156">
        <f t="shared" si="56"/>
        <v>0.053779187446528806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</row>
    <row r="147" spans="1:19" ht="93" customHeight="1" thickBot="1">
      <c r="A147" s="102"/>
      <c r="B147" s="105"/>
      <c r="C147" s="163" t="s">
        <v>83</v>
      </c>
      <c r="D147" s="162" t="s">
        <v>93</v>
      </c>
      <c r="E147" s="139">
        <v>69019</v>
      </c>
      <c r="F147" s="132">
        <f aca="true" t="shared" si="60" ref="F147:F152">SUM(G147+L147)</f>
        <v>100000</v>
      </c>
      <c r="G147" s="132">
        <f t="shared" si="36"/>
        <v>100000</v>
      </c>
      <c r="H147" s="145">
        <v>100000</v>
      </c>
      <c r="I147" s="143"/>
      <c r="J147" s="145"/>
      <c r="K147" s="145"/>
      <c r="L147" s="132">
        <f t="shared" si="37"/>
        <v>0</v>
      </c>
      <c r="M147" s="145"/>
      <c r="N147" s="145"/>
      <c r="O147" s="145"/>
      <c r="P147" s="145"/>
      <c r="Q147" s="145"/>
      <c r="R147" s="145"/>
      <c r="S147" s="156">
        <f t="shared" si="56"/>
        <v>1.448876396354627</v>
      </c>
    </row>
    <row r="148" spans="1:19" ht="15" thickBot="1">
      <c r="A148" s="102"/>
      <c r="B148" s="105"/>
      <c r="C148" s="163" t="s">
        <v>11</v>
      </c>
      <c r="D148" s="162" t="s">
        <v>92</v>
      </c>
      <c r="E148" s="139">
        <v>200</v>
      </c>
      <c r="F148" s="132">
        <f t="shared" si="60"/>
        <v>100</v>
      </c>
      <c r="G148" s="132">
        <f t="shared" si="36"/>
        <v>100</v>
      </c>
      <c r="H148" s="145">
        <v>100</v>
      </c>
      <c r="I148" s="143"/>
      <c r="J148" s="145"/>
      <c r="K148" s="145"/>
      <c r="L148" s="132">
        <f t="shared" si="37"/>
        <v>0</v>
      </c>
      <c r="M148" s="145"/>
      <c r="N148" s="145"/>
      <c r="O148" s="145"/>
      <c r="P148" s="145"/>
      <c r="Q148" s="145"/>
      <c r="R148" s="145"/>
      <c r="S148" s="156">
        <f t="shared" si="56"/>
        <v>0.5</v>
      </c>
    </row>
    <row r="149" spans="1:19" ht="15" customHeight="1" thickBot="1">
      <c r="A149" s="102"/>
      <c r="B149" s="105"/>
      <c r="C149" s="163" t="s">
        <v>193</v>
      </c>
      <c r="D149" s="162" t="s">
        <v>90</v>
      </c>
      <c r="E149" s="139">
        <v>262</v>
      </c>
      <c r="F149" s="132">
        <f t="shared" si="60"/>
        <v>315</v>
      </c>
      <c r="G149" s="132">
        <f t="shared" si="36"/>
        <v>315</v>
      </c>
      <c r="H149" s="143">
        <v>315</v>
      </c>
      <c r="I149" s="143"/>
      <c r="J149" s="145"/>
      <c r="K149" s="145"/>
      <c r="L149" s="132">
        <f t="shared" si="37"/>
        <v>0</v>
      </c>
      <c r="M149" s="145"/>
      <c r="N149" s="145"/>
      <c r="O149" s="145"/>
      <c r="P149" s="145"/>
      <c r="Q149" s="145"/>
      <c r="R149" s="145"/>
      <c r="S149" s="156">
        <f t="shared" si="56"/>
        <v>1.202290076335878</v>
      </c>
    </row>
    <row r="150" spans="1:19" ht="54" customHeight="1" thickBot="1">
      <c r="A150" s="102"/>
      <c r="B150" s="105"/>
      <c r="C150" s="163" t="s">
        <v>227</v>
      </c>
      <c r="D150" s="162" t="s">
        <v>192</v>
      </c>
      <c r="E150" s="139">
        <v>350641</v>
      </c>
      <c r="F150" s="132">
        <f t="shared" si="60"/>
        <v>0</v>
      </c>
      <c r="G150" s="132">
        <f aca="true" t="shared" si="61" ref="G150:G207">SUM(H150:K150)</f>
        <v>0</v>
      </c>
      <c r="H150" s="143"/>
      <c r="I150" s="143"/>
      <c r="J150" s="145"/>
      <c r="K150" s="145"/>
      <c r="L150" s="132">
        <f aca="true" t="shared" si="62" ref="L150:L207">SUM(M150:R150)</f>
        <v>0</v>
      </c>
      <c r="M150" s="145"/>
      <c r="N150" s="145"/>
      <c r="O150" s="145"/>
      <c r="P150" s="145"/>
      <c r="Q150" s="145"/>
      <c r="R150" s="145"/>
      <c r="S150" s="156">
        <f t="shared" si="56"/>
        <v>0</v>
      </c>
    </row>
    <row r="151" spans="1:19" ht="64.5" thickBot="1">
      <c r="A151" s="102"/>
      <c r="B151" s="105"/>
      <c r="C151" s="88" t="s">
        <v>178</v>
      </c>
      <c r="D151" s="162" t="s">
        <v>122</v>
      </c>
      <c r="E151" s="139">
        <v>1934908</v>
      </c>
      <c r="F151" s="132">
        <f t="shared" si="60"/>
        <v>0</v>
      </c>
      <c r="G151" s="132">
        <f t="shared" si="61"/>
        <v>0</v>
      </c>
      <c r="H151" s="143"/>
      <c r="I151" s="143"/>
      <c r="J151" s="145"/>
      <c r="K151" s="145"/>
      <c r="L151" s="132">
        <f t="shared" si="62"/>
        <v>0</v>
      </c>
      <c r="M151" s="145"/>
      <c r="N151" s="145"/>
      <c r="O151" s="145"/>
      <c r="P151" s="145"/>
      <c r="Q151" s="145"/>
      <c r="R151" s="145"/>
      <c r="S151" s="156">
        <f t="shared" si="56"/>
        <v>0</v>
      </c>
    </row>
    <row r="152" spans="1:19" ht="15" thickBot="1">
      <c r="A152" s="102"/>
      <c r="B152" s="105"/>
      <c r="C152" s="163" t="s">
        <v>3</v>
      </c>
      <c r="D152" s="162" t="s">
        <v>102</v>
      </c>
      <c r="E152" s="139">
        <v>41120</v>
      </c>
      <c r="F152" s="132">
        <f t="shared" si="60"/>
        <v>28448</v>
      </c>
      <c r="G152" s="132">
        <f t="shared" si="61"/>
        <v>28448</v>
      </c>
      <c r="H152" s="145">
        <v>28448</v>
      </c>
      <c r="I152" s="143"/>
      <c r="J152" s="146"/>
      <c r="K152" s="145"/>
      <c r="L152" s="132">
        <f t="shared" si="62"/>
        <v>0</v>
      </c>
      <c r="M152" s="145"/>
      <c r="N152" s="145"/>
      <c r="O152" s="145"/>
      <c r="P152" s="145"/>
      <c r="Q152" s="145"/>
      <c r="R152" s="145"/>
      <c r="S152" s="156">
        <f t="shared" si="56"/>
        <v>0.691828793774319</v>
      </c>
    </row>
    <row r="153" spans="1:19" ht="15" thickBot="1">
      <c r="A153" s="102"/>
      <c r="B153" s="106">
        <v>80102</v>
      </c>
      <c r="C153" s="166" t="s">
        <v>154</v>
      </c>
      <c r="D153" s="167"/>
      <c r="E153" s="135">
        <f>SUM(E154:E156)</f>
        <v>13300</v>
      </c>
      <c r="F153" s="135">
        <f aca="true" t="shared" si="63" ref="F153:Q153">SUM(F154:F156)</f>
        <v>11040</v>
      </c>
      <c r="G153" s="135">
        <f t="shared" si="63"/>
        <v>11040</v>
      </c>
      <c r="H153" s="135">
        <f t="shared" si="63"/>
        <v>11040</v>
      </c>
      <c r="I153" s="135">
        <f t="shared" si="63"/>
        <v>0</v>
      </c>
      <c r="J153" s="135">
        <f t="shared" si="63"/>
        <v>0</v>
      </c>
      <c r="K153" s="135">
        <f t="shared" si="63"/>
        <v>0</v>
      </c>
      <c r="L153" s="135">
        <f t="shared" si="63"/>
        <v>0</v>
      </c>
      <c r="M153" s="135">
        <f t="shared" si="63"/>
        <v>0</v>
      </c>
      <c r="N153" s="135">
        <f t="shared" si="63"/>
        <v>0</v>
      </c>
      <c r="O153" s="135">
        <f t="shared" si="63"/>
        <v>0</v>
      </c>
      <c r="P153" s="135">
        <f t="shared" si="63"/>
        <v>0</v>
      </c>
      <c r="Q153" s="135">
        <f t="shared" si="63"/>
        <v>0</v>
      </c>
      <c r="R153" s="135">
        <f>SUM(R154:R156)</f>
        <v>0</v>
      </c>
      <c r="S153" s="156">
        <f t="shared" si="56"/>
        <v>0.8300751879699249</v>
      </c>
    </row>
    <row r="154" spans="1:19" ht="15" thickBot="1">
      <c r="A154" s="102"/>
      <c r="B154" s="105"/>
      <c r="C154" s="163" t="s">
        <v>3</v>
      </c>
      <c r="D154" s="162" t="s">
        <v>102</v>
      </c>
      <c r="E154" s="139">
        <v>7300</v>
      </c>
      <c r="F154" s="132">
        <f>SUM(G154+L154)</f>
        <v>10500</v>
      </c>
      <c r="G154" s="132">
        <f t="shared" si="61"/>
        <v>10500</v>
      </c>
      <c r="H154" s="145">
        <v>10500</v>
      </c>
      <c r="I154" s="143"/>
      <c r="J154" s="146"/>
      <c r="K154" s="145"/>
      <c r="L154" s="132">
        <f t="shared" si="62"/>
        <v>0</v>
      </c>
      <c r="M154" s="145"/>
      <c r="N154" s="145"/>
      <c r="O154" s="145"/>
      <c r="P154" s="145"/>
      <c r="Q154" s="145"/>
      <c r="R154" s="145"/>
      <c r="S154" s="156">
        <f t="shared" si="56"/>
        <v>1.4383561643835616</v>
      </c>
    </row>
    <row r="155" spans="1:19" ht="15" thickBot="1">
      <c r="A155" s="102"/>
      <c r="B155" s="105"/>
      <c r="C155" s="163" t="s">
        <v>193</v>
      </c>
      <c r="D155" s="162" t="s">
        <v>90</v>
      </c>
      <c r="E155" s="139"/>
      <c r="F155" s="132">
        <f>SUM(G155+L155)</f>
        <v>540</v>
      </c>
      <c r="G155" s="132">
        <f t="shared" si="61"/>
        <v>540</v>
      </c>
      <c r="H155" s="145">
        <v>540</v>
      </c>
      <c r="I155" s="143"/>
      <c r="J155" s="146"/>
      <c r="K155" s="145"/>
      <c r="L155" s="132">
        <f t="shared" si="62"/>
        <v>0</v>
      </c>
      <c r="M155" s="145"/>
      <c r="N155" s="145"/>
      <c r="O155" s="145"/>
      <c r="P155" s="145"/>
      <c r="Q155" s="145"/>
      <c r="R155" s="145"/>
      <c r="S155" s="156"/>
    </row>
    <row r="156" spans="1:19" ht="39" thickBot="1">
      <c r="A156" s="102"/>
      <c r="B156" s="105"/>
      <c r="C156" s="163" t="s">
        <v>76</v>
      </c>
      <c r="D156" s="162" t="s">
        <v>119</v>
      </c>
      <c r="E156" s="139">
        <v>6000</v>
      </c>
      <c r="F156" s="132">
        <f>SUM(G156+L156)</f>
        <v>0</v>
      </c>
      <c r="G156" s="132">
        <f t="shared" si="61"/>
        <v>0</v>
      </c>
      <c r="H156" s="145"/>
      <c r="I156" s="143"/>
      <c r="J156" s="146"/>
      <c r="K156" s="145"/>
      <c r="L156" s="132">
        <f t="shared" si="62"/>
        <v>0</v>
      </c>
      <c r="M156" s="145"/>
      <c r="N156" s="145"/>
      <c r="O156" s="145"/>
      <c r="P156" s="145"/>
      <c r="Q156" s="145"/>
      <c r="R156" s="145"/>
      <c r="S156" s="156">
        <f t="shared" si="56"/>
        <v>0</v>
      </c>
    </row>
    <row r="157" spans="1:19" ht="15" thickBot="1">
      <c r="A157" s="102"/>
      <c r="B157" s="106">
        <v>80104</v>
      </c>
      <c r="C157" s="166" t="s">
        <v>155</v>
      </c>
      <c r="D157" s="167"/>
      <c r="E157" s="135">
        <f aca="true" t="shared" si="64" ref="E157:N157">SUM(E158:E160)</f>
        <v>2471068</v>
      </c>
      <c r="F157" s="135">
        <f t="shared" si="64"/>
        <v>1828136</v>
      </c>
      <c r="G157" s="135">
        <f t="shared" si="64"/>
        <v>1828136</v>
      </c>
      <c r="H157" s="135">
        <f t="shared" si="64"/>
        <v>1693136</v>
      </c>
      <c r="I157" s="135">
        <f t="shared" si="64"/>
        <v>0</v>
      </c>
      <c r="J157" s="135">
        <f t="shared" si="64"/>
        <v>135000</v>
      </c>
      <c r="K157" s="135">
        <f t="shared" si="64"/>
        <v>0</v>
      </c>
      <c r="L157" s="135">
        <f t="shared" si="64"/>
        <v>0</v>
      </c>
      <c r="M157" s="135">
        <f t="shared" si="64"/>
        <v>0</v>
      </c>
      <c r="N157" s="135">
        <f t="shared" si="64"/>
        <v>0</v>
      </c>
      <c r="O157" s="135"/>
      <c r="P157" s="135"/>
      <c r="Q157" s="135">
        <f>SUM(Q158:Q160)</f>
        <v>0</v>
      </c>
      <c r="R157" s="135">
        <f>SUM(R158:R160)</f>
        <v>0</v>
      </c>
      <c r="S157" s="156">
        <f t="shared" si="56"/>
        <v>0.7398161442744595</v>
      </c>
    </row>
    <row r="158" spans="1:19" ht="15" thickBot="1">
      <c r="A158" s="102"/>
      <c r="B158" s="105"/>
      <c r="C158" s="163" t="s">
        <v>43</v>
      </c>
      <c r="D158" s="162" t="s">
        <v>120</v>
      </c>
      <c r="E158" s="139">
        <v>2318273</v>
      </c>
      <c r="F158" s="132">
        <f>SUM(G158+L158)</f>
        <v>1676346</v>
      </c>
      <c r="G158" s="132">
        <f t="shared" si="61"/>
        <v>1676346</v>
      </c>
      <c r="H158" s="143">
        <v>1676346</v>
      </c>
      <c r="I158" s="143"/>
      <c r="J158" s="146"/>
      <c r="K158" s="145"/>
      <c r="L158" s="132">
        <f t="shared" si="62"/>
        <v>0</v>
      </c>
      <c r="M158" s="145"/>
      <c r="N158" s="145"/>
      <c r="O158" s="145"/>
      <c r="P158" s="145"/>
      <c r="Q158" s="145"/>
      <c r="R158" s="145"/>
      <c r="S158" s="156">
        <f t="shared" si="56"/>
        <v>0.7231012050780905</v>
      </c>
    </row>
    <row r="159" spans="1:19" ht="15" thickBot="1">
      <c r="A159" s="102"/>
      <c r="B159" s="105"/>
      <c r="C159" s="163" t="s">
        <v>3</v>
      </c>
      <c r="D159" s="162" t="s">
        <v>102</v>
      </c>
      <c r="E159" s="139">
        <v>17795</v>
      </c>
      <c r="F159" s="132">
        <f>SUM(G159+L159)</f>
        <v>16790</v>
      </c>
      <c r="G159" s="132">
        <f t="shared" si="61"/>
        <v>16790</v>
      </c>
      <c r="H159" s="143">
        <v>16790</v>
      </c>
      <c r="I159" s="143"/>
      <c r="J159" s="146"/>
      <c r="K159" s="145"/>
      <c r="L159" s="132">
        <f t="shared" si="62"/>
        <v>0</v>
      </c>
      <c r="M159" s="145"/>
      <c r="N159" s="145"/>
      <c r="O159" s="145"/>
      <c r="P159" s="145"/>
      <c r="Q159" s="145"/>
      <c r="R159" s="145"/>
      <c r="S159" s="156">
        <f t="shared" si="56"/>
        <v>0.9435234616465299</v>
      </c>
    </row>
    <row r="160" spans="1:19" ht="39" thickBot="1">
      <c r="A160" s="102"/>
      <c r="B160" s="105"/>
      <c r="C160" s="163" t="s">
        <v>207</v>
      </c>
      <c r="D160" s="162" t="s">
        <v>208</v>
      </c>
      <c r="E160" s="139">
        <v>135000</v>
      </c>
      <c r="F160" s="132">
        <f>SUM(G160+L160)</f>
        <v>135000</v>
      </c>
      <c r="G160" s="132">
        <f t="shared" si="61"/>
        <v>135000</v>
      </c>
      <c r="H160" s="143"/>
      <c r="I160" s="143"/>
      <c r="J160" s="146">
        <v>135000</v>
      </c>
      <c r="K160" s="145"/>
      <c r="L160" s="132">
        <f t="shared" si="62"/>
        <v>0</v>
      </c>
      <c r="M160" s="145"/>
      <c r="N160" s="145"/>
      <c r="O160" s="145"/>
      <c r="P160" s="145"/>
      <c r="Q160" s="145"/>
      <c r="R160" s="145"/>
      <c r="S160" s="156">
        <f t="shared" si="56"/>
        <v>1</v>
      </c>
    </row>
    <row r="161" spans="1:140" s="3" customFormat="1" ht="15.75" thickBot="1">
      <c r="A161" s="101"/>
      <c r="B161" s="68">
        <v>80110</v>
      </c>
      <c r="C161" s="85" t="s">
        <v>39</v>
      </c>
      <c r="D161" s="67"/>
      <c r="E161" s="135">
        <f>SUM(E162:E164)</f>
        <v>60982</v>
      </c>
      <c r="F161" s="135">
        <f aca="true" t="shared" si="65" ref="F161:R161">SUM(F162:F164)</f>
        <v>80424</v>
      </c>
      <c r="G161" s="135">
        <f t="shared" si="65"/>
        <v>80424</v>
      </c>
      <c r="H161" s="135">
        <f t="shared" si="65"/>
        <v>80424</v>
      </c>
      <c r="I161" s="135">
        <f t="shared" si="65"/>
        <v>0</v>
      </c>
      <c r="J161" s="135">
        <f t="shared" si="65"/>
        <v>0</v>
      </c>
      <c r="K161" s="135">
        <f t="shared" si="65"/>
        <v>0</v>
      </c>
      <c r="L161" s="135">
        <f t="shared" si="65"/>
        <v>0</v>
      </c>
      <c r="M161" s="135">
        <f t="shared" si="65"/>
        <v>0</v>
      </c>
      <c r="N161" s="135">
        <f t="shared" si="65"/>
        <v>0</v>
      </c>
      <c r="O161" s="135"/>
      <c r="P161" s="135"/>
      <c r="Q161" s="135">
        <f t="shared" si="65"/>
        <v>0</v>
      </c>
      <c r="R161" s="135">
        <f t="shared" si="65"/>
        <v>0</v>
      </c>
      <c r="S161" s="156">
        <f t="shared" si="56"/>
        <v>1.3188153881473221</v>
      </c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</row>
    <row r="162" spans="1:140" s="3" customFormat="1" ht="91.5" customHeight="1" thickBot="1">
      <c r="A162" s="101"/>
      <c r="B162" s="107"/>
      <c r="C162" s="163" t="s">
        <v>83</v>
      </c>
      <c r="D162" s="70" t="s">
        <v>93</v>
      </c>
      <c r="E162" s="139">
        <v>40940</v>
      </c>
      <c r="F162" s="132">
        <f>SUM(G162+L162)</f>
        <v>67080</v>
      </c>
      <c r="G162" s="132">
        <f t="shared" si="61"/>
        <v>67080</v>
      </c>
      <c r="H162" s="144">
        <v>67080</v>
      </c>
      <c r="I162" s="145"/>
      <c r="J162" s="144">
        <v>0</v>
      </c>
      <c r="K162" s="144"/>
      <c r="L162" s="132">
        <f t="shared" si="62"/>
        <v>0</v>
      </c>
      <c r="M162" s="144"/>
      <c r="N162" s="144"/>
      <c r="O162" s="144"/>
      <c r="P162" s="144"/>
      <c r="Q162" s="144"/>
      <c r="R162" s="144"/>
      <c r="S162" s="156">
        <f t="shared" si="56"/>
        <v>1.638495359062042</v>
      </c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</row>
    <row r="163" spans="1:140" s="3" customFormat="1" ht="26.25" thickBot="1">
      <c r="A163" s="101"/>
      <c r="B163" s="107"/>
      <c r="C163" s="163" t="s">
        <v>69</v>
      </c>
      <c r="D163" s="162" t="s">
        <v>99</v>
      </c>
      <c r="E163" s="139">
        <v>2042</v>
      </c>
      <c r="F163" s="132">
        <f>SUM(G163+L163)</f>
        <v>0</v>
      </c>
      <c r="G163" s="132">
        <f t="shared" si="61"/>
        <v>0</v>
      </c>
      <c r="H163" s="144"/>
      <c r="I163" s="145"/>
      <c r="J163" s="144"/>
      <c r="K163" s="144"/>
      <c r="L163" s="132">
        <f t="shared" si="62"/>
        <v>0</v>
      </c>
      <c r="M163" s="144"/>
      <c r="N163" s="144"/>
      <c r="O163" s="144"/>
      <c r="P163" s="144"/>
      <c r="Q163" s="144"/>
      <c r="R163" s="144"/>
      <c r="S163" s="156">
        <f t="shared" si="56"/>
        <v>0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</row>
    <row r="164" spans="1:19" ht="15" thickBot="1">
      <c r="A164" s="102"/>
      <c r="B164" s="105"/>
      <c r="C164" s="163" t="s">
        <v>3</v>
      </c>
      <c r="D164" s="162" t="s">
        <v>102</v>
      </c>
      <c r="E164" s="139">
        <v>18000</v>
      </c>
      <c r="F164" s="132">
        <f>SUM(G164+L164)</f>
        <v>13344</v>
      </c>
      <c r="G164" s="132">
        <f t="shared" si="61"/>
        <v>13344</v>
      </c>
      <c r="H164" s="145">
        <v>13344</v>
      </c>
      <c r="I164" s="143"/>
      <c r="J164" s="145"/>
      <c r="K164" s="145"/>
      <c r="L164" s="132">
        <f t="shared" si="62"/>
        <v>0</v>
      </c>
      <c r="M164" s="145"/>
      <c r="N164" s="145"/>
      <c r="O164" s="145"/>
      <c r="P164" s="145"/>
      <c r="Q164" s="145"/>
      <c r="R164" s="145"/>
      <c r="S164" s="156">
        <f t="shared" si="56"/>
        <v>0.7413333333333333</v>
      </c>
    </row>
    <row r="165" spans="1:140" s="5" customFormat="1" ht="18" customHeight="1" thickBot="1">
      <c r="A165" s="101"/>
      <c r="B165" s="68">
        <v>80120</v>
      </c>
      <c r="C165" s="85" t="s">
        <v>40</v>
      </c>
      <c r="D165" s="67"/>
      <c r="E165" s="135">
        <f aca="true" t="shared" si="66" ref="E165:N165">SUM(E166:E168)</f>
        <v>69728</v>
      </c>
      <c r="F165" s="135">
        <f t="shared" si="66"/>
        <v>63150</v>
      </c>
      <c r="G165" s="135">
        <f t="shared" si="66"/>
        <v>63150</v>
      </c>
      <c r="H165" s="135">
        <f t="shared" si="66"/>
        <v>63150</v>
      </c>
      <c r="I165" s="135">
        <f t="shared" si="66"/>
        <v>0</v>
      </c>
      <c r="J165" s="135">
        <f t="shared" si="66"/>
        <v>0</v>
      </c>
      <c r="K165" s="135">
        <f t="shared" si="66"/>
        <v>0</v>
      </c>
      <c r="L165" s="135">
        <f t="shared" si="66"/>
        <v>0</v>
      </c>
      <c r="M165" s="135">
        <f t="shared" si="66"/>
        <v>0</v>
      </c>
      <c r="N165" s="135">
        <f t="shared" si="66"/>
        <v>0</v>
      </c>
      <c r="O165" s="135"/>
      <c r="P165" s="135"/>
      <c r="Q165" s="135">
        <f>SUM(Q166:Q168)</f>
        <v>0</v>
      </c>
      <c r="R165" s="135">
        <f>SUM(R166:R168)</f>
        <v>0</v>
      </c>
      <c r="S165" s="156">
        <f t="shared" si="56"/>
        <v>0.9056620009178522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</row>
    <row r="166" spans="1:140" s="5" customFormat="1" ht="93" customHeight="1" thickBot="1">
      <c r="A166" s="101"/>
      <c r="B166" s="107"/>
      <c r="C166" s="163" t="s">
        <v>83</v>
      </c>
      <c r="D166" s="70" t="s">
        <v>93</v>
      </c>
      <c r="E166" s="139">
        <v>42468</v>
      </c>
      <c r="F166" s="132">
        <f>SUM(G166+L166)</f>
        <v>50000</v>
      </c>
      <c r="G166" s="132">
        <f t="shared" si="61"/>
        <v>50000</v>
      </c>
      <c r="H166" s="144">
        <v>50000</v>
      </c>
      <c r="I166" s="143"/>
      <c r="J166" s="144"/>
      <c r="K166" s="144"/>
      <c r="L166" s="132">
        <f t="shared" si="62"/>
        <v>0</v>
      </c>
      <c r="M166" s="144"/>
      <c r="N166" s="144"/>
      <c r="O166" s="144"/>
      <c r="P166" s="144"/>
      <c r="Q166" s="144"/>
      <c r="R166" s="144"/>
      <c r="S166" s="156">
        <f t="shared" si="56"/>
        <v>1.1773570688518413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</row>
    <row r="167" spans="1:140" s="5" customFormat="1" ht="15.75" thickBot="1">
      <c r="A167" s="101"/>
      <c r="B167" s="107"/>
      <c r="C167" s="163" t="s">
        <v>11</v>
      </c>
      <c r="D167" s="70" t="s">
        <v>92</v>
      </c>
      <c r="E167" s="139">
        <v>730</v>
      </c>
      <c r="F167" s="132">
        <f>SUM(G167+L167)</f>
        <v>600</v>
      </c>
      <c r="G167" s="132">
        <f t="shared" si="61"/>
        <v>600</v>
      </c>
      <c r="H167" s="144">
        <v>600</v>
      </c>
      <c r="I167" s="143"/>
      <c r="J167" s="144"/>
      <c r="K167" s="144"/>
      <c r="L167" s="132">
        <f t="shared" si="62"/>
        <v>0</v>
      </c>
      <c r="M167" s="144"/>
      <c r="N167" s="144"/>
      <c r="O167" s="144"/>
      <c r="P167" s="144"/>
      <c r="Q167" s="144"/>
      <c r="R167" s="144"/>
      <c r="S167" s="156">
        <f t="shared" si="56"/>
        <v>0.821917808219178</v>
      </c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</row>
    <row r="168" spans="1:140" s="5" customFormat="1" ht="18.75" customHeight="1" thickBot="1">
      <c r="A168" s="101"/>
      <c r="B168" s="107"/>
      <c r="C168" s="163" t="s">
        <v>3</v>
      </c>
      <c r="D168" s="162" t="s">
        <v>102</v>
      </c>
      <c r="E168" s="139">
        <v>26530</v>
      </c>
      <c r="F168" s="132">
        <f>SUM(G168+L168)</f>
        <v>12550</v>
      </c>
      <c r="G168" s="132">
        <f t="shared" si="61"/>
        <v>12550</v>
      </c>
      <c r="H168" s="144">
        <v>12550</v>
      </c>
      <c r="I168" s="143"/>
      <c r="J168" s="144"/>
      <c r="K168" s="144"/>
      <c r="L168" s="132">
        <f t="shared" si="62"/>
        <v>0</v>
      </c>
      <c r="M168" s="144"/>
      <c r="N168" s="144"/>
      <c r="O168" s="144"/>
      <c r="P168" s="144"/>
      <c r="Q168" s="144"/>
      <c r="R168" s="144"/>
      <c r="S168" s="156">
        <f t="shared" si="56"/>
        <v>0.4730493780625707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</row>
    <row r="169" spans="1:140" s="5" customFormat="1" ht="18" customHeight="1" thickBot="1">
      <c r="A169" s="101"/>
      <c r="B169" s="68">
        <v>80130</v>
      </c>
      <c r="C169" s="85" t="s">
        <v>85</v>
      </c>
      <c r="D169" s="67"/>
      <c r="E169" s="135">
        <f aca="true" t="shared" si="67" ref="E169:N169">SUM(E170:E172)</f>
        <v>114022</v>
      </c>
      <c r="F169" s="135">
        <f t="shared" si="67"/>
        <v>116195</v>
      </c>
      <c r="G169" s="135">
        <f t="shared" si="67"/>
        <v>116195</v>
      </c>
      <c r="H169" s="135">
        <f t="shared" si="67"/>
        <v>116195</v>
      </c>
      <c r="I169" s="135">
        <f t="shared" si="67"/>
        <v>0</v>
      </c>
      <c r="J169" s="135">
        <f t="shared" si="67"/>
        <v>0</v>
      </c>
      <c r="K169" s="135">
        <f t="shared" si="67"/>
        <v>0</v>
      </c>
      <c r="L169" s="135">
        <f t="shared" si="67"/>
        <v>0</v>
      </c>
      <c r="M169" s="135">
        <f t="shared" si="67"/>
        <v>0</v>
      </c>
      <c r="N169" s="135">
        <f t="shared" si="67"/>
        <v>0</v>
      </c>
      <c r="O169" s="135"/>
      <c r="P169" s="135"/>
      <c r="Q169" s="135">
        <f>SUM(Q170:Q172)</f>
        <v>0</v>
      </c>
      <c r="R169" s="135">
        <f>SUM(R170:R172)</f>
        <v>0</v>
      </c>
      <c r="S169" s="156">
        <f t="shared" si="56"/>
        <v>1.0190577257020574</v>
      </c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</row>
    <row r="170" spans="1:140" s="5" customFormat="1" ht="94.5" customHeight="1" thickBot="1">
      <c r="A170" s="101"/>
      <c r="B170" s="107"/>
      <c r="C170" s="163" t="s">
        <v>83</v>
      </c>
      <c r="D170" s="170" t="s">
        <v>93</v>
      </c>
      <c r="E170" s="139">
        <v>74760</v>
      </c>
      <c r="F170" s="132">
        <f>SUM(G170+L170)</f>
        <v>90000</v>
      </c>
      <c r="G170" s="132">
        <f t="shared" si="61"/>
        <v>90000</v>
      </c>
      <c r="H170" s="144">
        <v>90000</v>
      </c>
      <c r="I170" s="143"/>
      <c r="J170" s="144"/>
      <c r="K170" s="144"/>
      <c r="L170" s="132">
        <f t="shared" si="62"/>
        <v>0</v>
      </c>
      <c r="M170" s="144"/>
      <c r="N170" s="144"/>
      <c r="O170" s="144"/>
      <c r="P170" s="144"/>
      <c r="Q170" s="144"/>
      <c r="R170" s="144"/>
      <c r="S170" s="156">
        <f t="shared" si="56"/>
        <v>1.203852327447833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</row>
    <row r="171" spans="1:140" s="5" customFormat="1" ht="15.75" thickBot="1">
      <c r="A171" s="101"/>
      <c r="B171" s="107"/>
      <c r="C171" s="163" t="s">
        <v>11</v>
      </c>
      <c r="D171" s="70" t="s">
        <v>92</v>
      </c>
      <c r="E171" s="139">
        <v>1562</v>
      </c>
      <c r="F171" s="132">
        <f>SUM(G171+L171)</f>
        <v>962</v>
      </c>
      <c r="G171" s="132">
        <f t="shared" si="61"/>
        <v>962</v>
      </c>
      <c r="H171" s="144">
        <v>962</v>
      </c>
      <c r="I171" s="143"/>
      <c r="J171" s="144"/>
      <c r="K171" s="144"/>
      <c r="L171" s="132">
        <f t="shared" si="62"/>
        <v>0</v>
      </c>
      <c r="M171" s="144"/>
      <c r="N171" s="144"/>
      <c r="O171" s="144"/>
      <c r="P171" s="144"/>
      <c r="Q171" s="144"/>
      <c r="R171" s="144"/>
      <c r="S171" s="156">
        <f t="shared" si="56"/>
        <v>0.615877080665813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</row>
    <row r="172" spans="1:140" s="5" customFormat="1" ht="18.75" customHeight="1" thickBot="1">
      <c r="A172" s="101"/>
      <c r="B172" s="107"/>
      <c r="C172" s="163" t="s">
        <v>3</v>
      </c>
      <c r="D172" s="170" t="s">
        <v>102</v>
      </c>
      <c r="E172" s="139">
        <v>37700</v>
      </c>
      <c r="F172" s="132">
        <f>SUM(G172+L172)</f>
        <v>25233</v>
      </c>
      <c r="G172" s="132">
        <f t="shared" si="61"/>
        <v>25233</v>
      </c>
      <c r="H172" s="144">
        <v>25233</v>
      </c>
      <c r="I172" s="145"/>
      <c r="J172" s="144"/>
      <c r="K172" s="144"/>
      <c r="L172" s="132">
        <f t="shared" si="62"/>
        <v>0</v>
      </c>
      <c r="M172" s="144"/>
      <c r="N172" s="144"/>
      <c r="O172" s="144"/>
      <c r="P172" s="144"/>
      <c r="Q172" s="144"/>
      <c r="R172" s="144"/>
      <c r="S172" s="156">
        <f t="shared" si="56"/>
        <v>0.6693103448275862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</row>
    <row r="173" spans="1:140" s="5" customFormat="1" ht="42" customHeight="1" thickBot="1">
      <c r="A173" s="101"/>
      <c r="B173" s="68">
        <v>80140</v>
      </c>
      <c r="C173" s="85" t="s">
        <v>63</v>
      </c>
      <c r="D173" s="67"/>
      <c r="E173" s="135">
        <f>SUM(E174:E176)</f>
        <v>401926</v>
      </c>
      <c r="F173" s="135">
        <f aca="true" t="shared" si="68" ref="F173:R173">SUM(F174:F176)</f>
        <v>401419</v>
      </c>
      <c r="G173" s="135">
        <f t="shared" si="68"/>
        <v>401419</v>
      </c>
      <c r="H173" s="135">
        <f t="shared" si="68"/>
        <v>401419</v>
      </c>
      <c r="I173" s="135">
        <f t="shared" si="68"/>
        <v>0</v>
      </c>
      <c r="J173" s="135">
        <f t="shared" si="68"/>
        <v>0</v>
      </c>
      <c r="K173" s="135">
        <f t="shared" si="68"/>
        <v>0</v>
      </c>
      <c r="L173" s="135">
        <f t="shared" si="68"/>
        <v>0</v>
      </c>
      <c r="M173" s="135">
        <f t="shared" si="68"/>
        <v>0</v>
      </c>
      <c r="N173" s="135">
        <f t="shared" si="68"/>
        <v>0</v>
      </c>
      <c r="O173" s="135"/>
      <c r="P173" s="135"/>
      <c r="Q173" s="135">
        <f t="shared" si="68"/>
        <v>0</v>
      </c>
      <c r="R173" s="135">
        <f t="shared" si="68"/>
        <v>0</v>
      </c>
      <c r="S173" s="156">
        <f t="shared" si="56"/>
        <v>0.9987385737673105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</row>
    <row r="174" spans="1:140" s="4" customFormat="1" ht="90.75" customHeight="1" thickBot="1">
      <c r="A174" s="102"/>
      <c r="B174" s="105"/>
      <c r="C174" s="163" t="s">
        <v>83</v>
      </c>
      <c r="D174" s="162" t="s">
        <v>93</v>
      </c>
      <c r="E174" s="141">
        <v>14426</v>
      </c>
      <c r="F174" s="132">
        <f>SUM(G174+L174)</f>
        <v>40419</v>
      </c>
      <c r="G174" s="132">
        <f t="shared" si="61"/>
        <v>40419</v>
      </c>
      <c r="H174" s="145">
        <v>40419</v>
      </c>
      <c r="I174" s="146"/>
      <c r="J174" s="145"/>
      <c r="K174" s="145"/>
      <c r="L174" s="132">
        <f t="shared" si="62"/>
        <v>0</v>
      </c>
      <c r="M174" s="145"/>
      <c r="N174" s="145"/>
      <c r="O174" s="145"/>
      <c r="P174" s="145"/>
      <c r="Q174" s="145"/>
      <c r="R174" s="145"/>
      <c r="S174" s="156">
        <f t="shared" si="56"/>
        <v>2.8018161652571747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</row>
    <row r="175" spans="1:140" s="4" customFormat="1" ht="15" thickBot="1">
      <c r="A175" s="102"/>
      <c r="B175" s="105"/>
      <c r="C175" s="163" t="s">
        <v>43</v>
      </c>
      <c r="D175" s="162" t="s">
        <v>120</v>
      </c>
      <c r="E175" s="141">
        <v>385500</v>
      </c>
      <c r="F175" s="132">
        <f>SUM(G175+L175)</f>
        <v>359000</v>
      </c>
      <c r="G175" s="132">
        <f t="shared" si="61"/>
        <v>359000</v>
      </c>
      <c r="H175" s="145">
        <v>359000</v>
      </c>
      <c r="I175" s="146"/>
      <c r="J175" s="145"/>
      <c r="K175" s="145"/>
      <c r="L175" s="132">
        <f t="shared" si="62"/>
        <v>0</v>
      </c>
      <c r="M175" s="145"/>
      <c r="N175" s="145"/>
      <c r="O175" s="145"/>
      <c r="P175" s="145"/>
      <c r="Q175" s="145"/>
      <c r="R175" s="145"/>
      <c r="S175" s="156">
        <f t="shared" si="56"/>
        <v>0.9312581063553826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</row>
    <row r="176" spans="1:140" s="4" customFormat="1" ht="17.25" customHeight="1" thickBot="1">
      <c r="A176" s="102"/>
      <c r="B176" s="105"/>
      <c r="C176" s="163" t="s">
        <v>3</v>
      </c>
      <c r="D176" s="170" t="s">
        <v>102</v>
      </c>
      <c r="E176" s="141">
        <v>2000</v>
      </c>
      <c r="F176" s="132">
        <f>SUM(G176+L176)</f>
        <v>2000</v>
      </c>
      <c r="G176" s="132">
        <f t="shared" si="61"/>
        <v>2000</v>
      </c>
      <c r="H176" s="145">
        <v>2000</v>
      </c>
      <c r="I176" s="146"/>
      <c r="J176" s="145"/>
      <c r="K176" s="145"/>
      <c r="L176" s="132">
        <f t="shared" si="62"/>
        <v>0</v>
      </c>
      <c r="M176" s="145"/>
      <c r="N176" s="145"/>
      <c r="O176" s="145"/>
      <c r="P176" s="145"/>
      <c r="Q176" s="145"/>
      <c r="R176" s="145"/>
      <c r="S176" s="156">
        <f t="shared" si="56"/>
        <v>1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</row>
    <row r="177" spans="1:140" s="4" customFormat="1" ht="26.25" thickBot="1">
      <c r="A177" s="102"/>
      <c r="B177" s="106" t="s">
        <v>242</v>
      </c>
      <c r="C177" s="166" t="s">
        <v>243</v>
      </c>
      <c r="D177" s="167"/>
      <c r="E177" s="135">
        <f>SUM(E178:E179)</f>
        <v>30500</v>
      </c>
      <c r="F177" s="135">
        <f aca="true" t="shared" si="69" ref="F177:R177">SUM(F178:F179)</f>
        <v>31000</v>
      </c>
      <c r="G177" s="135">
        <f t="shared" si="69"/>
        <v>31000</v>
      </c>
      <c r="H177" s="135">
        <f t="shared" si="69"/>
        <v>31000</v>
      </c>
      <c r="I177" s="135">
        <f t="shared" si="69"/>
        <v>0</v>
      </c>
      <c r="J177" s="135">
        <f t="shared" si="69"/>
        <v>0</v>
      </c>
      <c r="K177" s="135">
        <f t="shared" si="69"/>
        <v>0</v>
      </c>
      <c r="L177" s="135">
        <f t="shared" si="69"/>
        <v>0</v>
      </c>
      <c r="M177" s="135">
        <f t="shared" si="69"/>
        <v>0</v>
      </c>
      <c r="N177" s="135">
        <f t="shared" si="69"/>
        <v>0</v>
      </c>
      <c r="O177" s="135"/>
      <c r="P177" s="135"/>
      <c r="Q177" s="135">
        <f t="shared" si="69"/>
        <v>0</v>
      </c>
      <c r="R177" s="135">
        <f t="shared" si="69"/>
        <v>0</v>
      </c>
      <c r="S177" s="156">
        <f t="shared" si="56"/>
        <v>1.0163934426229508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</row>
    <row r="178" spans="1:140" s="4" customFormat="1" ht="17.25" customHeight="1" thickBot="1">
      <c r="A178" s="102"/>
      <c r="B178" s="105"/>
      <c r="C178" s="163" t="s">
        <v>43</v>
      </c>
      <c r="D178" s="170" t="s">
        <v>120</v>
      </c>
      <c r="E178" s="141">
        <v>30000</v>
      </c>
      <c r="F178" s="132">
        <f>SUM(G178+L178)</f>
        <v>30000</v>
      </c>
      <c r="G178" s="132">
        <f t="shared" si="61"/>
        <v>30000</v>
      </c>
      <c r="H178" s="145">
        <v>30000</v>
      </c>
      <c r="I178" s="146"/>
      <c r="J178" s="145"/>
      <c r="K178" s="145"/>
      <c r="L178" s="132">
        <f t="shared" si="62"/>
        <v>0</v>
      </c>
      <c r="M178" s="145"/>
      <c r="N178" s="145"/>
      <c r="O178" s="145"/>
      <c r="P178" s="145"/>
      <c r="Q178" s="145"/>
      <c r="R178" s="145"/>
      <c r="S178" s="156">
        <f t="shared" si="56"/>
        <v>1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</row>
    <row r="179" spans="1:140" s="4" customFormat="1" ht="17.25" customHeight="1" thickBot="1">
      <c r="A179" s="102"/>
      <c r="B179" s="105"/>
      <c r="C179" s="163" t="s">
        <v>3</v>
      </c>
      <c r="D179" s="170" t="s">
        <v>102</v>
      </c>
      <c r="E179" s="141">
        <v>500</v>
      </c>
      <c r="F179" s="132">
        <f>SUM(G179+L179)</f>
        <v>1000</v>
      </c>
      <c r="G179" s="132">
        <f t="shared" si="61"/>
        <v>1000</v>
      </c>
      <c r="H179" s="145">
        <v>1000</v>
      </c>
      <c r="I179" s="146"/>
      <c r="J179" s="145"/>
      <c r="K179" s="145"/>
      <c r="L179" s="132">
        <f t="shared" si="62"/>
        <v>0</v>
      </c>
      <c r="M179" s="145"/>
      <c r="N179" s="145"/>
      <c r="O179" s="145"/>
      <c r="P179" s="145"/>
      <c r="Q179" s="145"/>
      <c r="R179" s="145"/>
      <c r="S179" s="156">
        <f t="shared" si="56"/>
        <v>2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</row>
    <row r="180" spans="1:140" s="4" customFormat="1" ht="17.25" customHeight="1" thickBot="1">
      <c r="A180" s="102"/>
      <c r="B180" s="106" t="s">
        <v>183</v>
      </c>
      <c r="C180" s="166" t="s">
        <v>184</v>
      </c>
      <c r="D180" s="167"/>
      <c r="E180" s="135">
        <f>SUM(E181:E182)</f>
        <v>813020</v>
      </c>
      <c r="F180" s="135">
        <f aca="true" t="shared" si="70" ref="F180:R180">SUM(F181:F182)</f>
        <v>931716</v>
      </c>
      <c r="G180" s="135">
        <f t="shared" si="70"/>
        <v>931716</v>
      </c>
      <c r="H180" s="135">
        <f t="shared" si="70"/>
        <v>931716</v>
      </c>
      <c r="I180" s="135">
        <f t="shared" si="70"/>
        <v>0</v>
      </c>
      <c r="J180" s="135">
        <f t="shared" si="70"/>
        <v>0</v>
      </c>
      <c r="K180" s="135">
        <f t="shared" si="70"/>
        <v>0</v>
      </c>
      <c r="L180" s="135">
        <f t="shared" si="70"/>
        <v>0</v>
      </c>
      <c r="M180" s="135">
        <f t="shared" si="70"/>
        <v>0</v>
      </c>
      <c r="N180" s="135">
        <f t="shared" si="70"/>
        <v>0</v>
      </c>
      <c r="O180" s="135"/>
      <c r="P180" s="135"/>
      <c r="Q180" s="135">
        <f t="shared" si="70"/>
        <v>0</v>
      </c>
      <c r="R180" s="135">
        <f t="shared" si="70"/>
        <v>0</v>
      </c>
      <c r="S180" s="156">
        <f t="shared" si="56"/>
        <v>1.1459939484883521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</row>
    <row r="181" spans="1:140" s="4" customFormat="1" ht="17.25" customHeight="1" thickBot="1">
      <c r="A181" s="102"/>
      <c r="B181" s="105"/>
      <c r="C181" s="163" t="s">
        <v>43</v>
      </c>
      <c r="D181" s="162" t="s">
        <v>120</v>
      </c>
      <c r="E181" s="141">
        <v>810740</v>
      </c>
      <c r="F181" s="132">
        <f>SUM(G181+L181)</f>
        <v>927896</v>
      </c>
      <c r="G181" s="132">
        <f t="shared" si="61"/>
        <v>927896</v>
      </c>
      <c r="H181" s="145">
        <v>927896</v>
      </c>
      <c r="I181" s="146"/>
      <c r="J181" s="145"/>
      <c r="K181" s="145"/>
      <c r="L181" s="132">
        <f t="shared" si="62"/>
        <v>0</v>
      </c>
      <c r="M181" s="145"/>
      <c r="N181" s="145"/>
      <c r="O181" s="145"/>
      <c r="P181" s="145"/>
      <c r="Q181" s="145"/>
      <c r="R181" s="145"/>
      <c r="S181" s="156">
        <f t="shared" si="56"/>
        <v>1.1445050201050893</v>
      </c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</row>
    <row r="182" spans="1:140" s="4" customFormat="1" ht="17.25" customHeight="1" thickBot="1">
      <c r="A182" s="102"/>
      <c r="B182" s="105"/>
      <c r="C182" s="163" t="s">
        <v>193</v>
      </c>
      <c r="D182" s="162" t="s">
        <v>90</v>
      </c>
      <c r="E182" s="141">
        <v>2280</v>
      </c>
      <c r="F182" s="132">
        <f>SUM(G182+L182)</f>
        <v>3820</v>
      </c>
      <c r="G182" s="132">
        <f t="shared" si="61"/>
        <v>3820</v>
      </c>
      <c r="H182" s="145">
        <v>3820</v>
      </c>
      <c r="I182" s="146"/>
      <c r="J182" s="145"/>
      <c r="K182" s="145"/>
      <c r="L182" s="132">
        <f t="shared" si="62"/>
        <v>0</v>
      </c>
      <c r="M182" s="145"/>
      <c r="N182" s="145"/>
      <c r="O182" s="145"/>
      <c r="P182" s="145"/>
      <c r="Q182" s="145"/>
      <c r="R182" s="145"/>
      <c r="S182" s="156">
        <f t="shared" si="56"/>
        <v>1.6754385964912282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</row>
    <row r="183" spans="1:140" s="4" customFormat="1" ht="17.25" customHeight="1" thickBot="1">
      <c r="A183" s="102"/>
      <c r="B183" s="106" t="s">
        <v>289</v>
      </c>
      <c r="C183" s="166" t="s">
        <v>4</v>
      </c>
      <c r="D183" s="167"/>
      <c r="E183" s="135">
        <f>SUM(E184:E185)</f>
        <v>3588</v>
      </c>
      <c r="F183" s="135">
        <f aca="true" t="shared" si="71" ref="F183:R183">SUM(F184:F185)</f>
        <v>0</v>
      </c>
      <c r="G183" s="135">
        <f t="shared" si="71"/>
        <v>0</v>
      </c>
      <c r="H183" s="135">
        <f t="shared" si="71"/>
        <v>0</v>
      </c>
      <c r="I183" s="135">
        <f t="shared" si="71"/>
        <v>0</v>
      </c>
      <c r="J183" s="135">
        <f t="shared" si="71"/>
        <v>0</v>
      </c>
      <c r="K183" s="135">
        <f t="shared" si="71"/>
        <v>0</v>
      </c>
      <c r="L183" s="135">
        <f t="shared" si="71"/>
        <v>0</v>
      </c>
      <c r="M183" s="135">
        <f t="shared" si="71"/>
        <v>0</v>
      </c>
      <c r="N183" s="135">
        <f t="shared" si="71"/>
        <v>0</v>
      </c>
      <c r="O183" s="135">
        <f t="shared" si="71"/>
        <v>0</v>
      </c>
      <c r="P183" s="135">
        <f t="shared" si="71"/>
        <v>0</v>
      </c>
      <c r="Q183" s="135">
        <f t="shared" si="71"/>
        <v>0</v>
      </c>
      <c r="R183" s="135">
        <f t="shared" si="71"/>
        <v>0</v>
      </c>
      <c r="S183" s="156">
        <f t="shared" si="56"/>
        <v>0</v>
      </c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</row>
    <row r="184" spans="1:140" s="4" customFormat="1" ht="39" thickBot="1">
      <c r="A184" s="102"/>
      <c r="B184" s="105"/>
      <c r="C184" s="163" t="s">
        <v>76</v>
      </c>
      <c r="D184" s="162" t="s">
        <v>119</v>
      </c>
      <c r="E184" s="141">
        <v>1472</v>
      </c>
      <c r="F184" s="132">
        <f>SUM(G184+L184)</f>
        <v>0</v>
      </c>
      <c r="G184" s="132">
        <f t="shared" si="61"/>
        <v>0</v>
      </c>
      <c r="H184" s="145"/>
      <c r="I184" s="146"/>
      <c r="J184" s="145"/>
      <c r="K184" s="145"/>
      <c r="L184" s="132">
        <f t="shared" si="62"/>
        <v>0</v>
      </c>
      <c r="M184" s="145"/>
      <c r="N184" s="145"/>
      <c r="O184" s="145"/>
      <c r="P184" s="145"/>
      <c r="Q184" s="145"/>
      <c r="R184" s="145"/>
      <c r="S184" s="156">
        <f t="shared" si="56"/>
        <v>0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</row>
    <row r="185" spans="1:140" s="4" customFormat="1" ht="39" thickBot="1">
      <c r="A185" s="102"/>
      <c r="B185" s="105"/>
      <c r="C185" s="163" t="s">
        <v>44</v>
      </c>
      <c r="D185" s="162" t="s">
        <v>118</v>
      </c>
      <c r="E185" s="141">
        <v>2116</v>
      </c>
      <c r="F185" s="132">
        <f>SUM(G185+L185)</f>
        <v>0</v>
      </c>
      <c r="G185" s="132">
        <f t="shared" si="61"/>
        <v>0</v>
      </c>
      <c r="H185" s="145"/>
      <c r="I185" s="146"/>
      <c r="J185" s="145"/>
      <c r="K185" s="145"/>
      <c r="L185" s="132">
        <f t="shared" si="62"/>
        <v>0</v>
      </c>
      <c r="M185" s="145"/>
      <c r="N185" s="145"/>
      <c r="O185" s="145"/>
      <c r="P185" s="145"/>
      <c r="Q185" s="145"/>
      <c r="R185" s="145"/>
      <c r="S185" s="156">
        <f t="shared" si="56"/>
        <v>0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</row>
    <row r="186" spans="1:140" s="7" customFormat="1" ht="15.75" thickBot="1">
      <c r="A186" s="74">
        <v>851</v>
      </c>
      <c r="B186" s="66"/>
      <c r="C186" s="87" t="s">
        <v>41</v>
      </c>
      <c r="D186" s="66"/>
      <c r="E186" s="134">
        <f>SUM(E187+E189+E193)</f>
        <v>23951</v>
      </c>
      <c r="F186" s="134">
        <f aca="true" t="shared" si="72" ref="F186:R186">SUM(F187+F189+F193)</f>
        <v>22000</v>
      </c>
      <c r="G186" s="134">
        <f t="shared" si="72"/>
        <v>22000</v>
      </c>
      <c r="H186" s="134">
        <f t="shared" si="72"/>
        <v>0</v>
      </c>
      <c r="I186" s="134">
        <f t="shared" si="72"/>
        <v>22000</v>
      </c>
      <c r="J186" s="134">
        <f t="shared" si="72"/>
        <v>0</v>
      </c>
      <c r="K186" s="134">
        <f t="shared" si="72"/>
        <v>0</v>
      </c>
      <c r="L186" s="134">
        <f t="shared" si="72"/>
        <v>0</v>
      </c>
      <c r="M186" s="134">
        <f t="shared" si="72"/>
        <v>0</v>
      </c>
      <c r="N186" s="134">
        <f t="shared" si="72"/>
        <v>0</v>
      </c>
      <c r="O186" s="134">
        <f t="shared" si="72"/>
        <v>0</v>
      </c>
      <c r="P186" s="134">
        <f t="shared" si="72"/>
        <v>0</v>
      </c>
      <c r="Q186" s="134">
        <f t="shared" si="72"/>
        <v>0</v>
      </c>
      <c r="R186" s="134">
        <f t="shared" si="72"/>
        <v>0</v>
      </c>
      <c r="S186" s="156">
        <f t="shared" si="56"/>
        <v>0.9185420232975658</v>
      </c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</row>
    <row r="187" spans="1:140" s="7" customFormat="1" ht="15.75" thickBot="1">
      <c r="A187" s="95"/>
      <c r="B187" s="68" t="s">
        <v>290</v>
      </c>
      <c r="C187" s="85" t="s">
        <v>291</v>
      </c>
      <c r="D187" s="68"/>
      <c r="E187" s="135">
        <f>SUM(E188)</f>
        <v>2470</v>
      </c>
      <c r="F187" s="135">
        <f aca="true" t="shared" si="73" ref="F187:R187">SUM(F188)</f>
        <v>0</v>
      </c>
      <c r="G187" s="135">
        <f t="shared" si="73"/>
        <v>0</v>
      </c>
      <c r="H187" s="135">
        <f t="shared" si="73"/>
        <v>0</v>
      </c>
      <c r="I187" s="135">
        <f t="shared" si="73"/>
        <v>0</v>
      </c>
      <c r="J187" s="135">
        <f t="shared" si="73"/>
        <v>0</v>
      </c>
      <c r="K187" s="135">
        <f t="shared" si="73"/>
        <v>0</v>
      </c>
      <c r="L187" s="135">
        <f t="shared" si="73"/>
        <v>0</v>
      </c>
      <c r="M187" s="135">
        <f t="shared" si="73"/>
        <v>0</v>
      </c>
      <c r="N187" s="135">
        <f t="shared" si="73"/>
        <v>0</v>
      </c>
      <c r="O187" s="135">
        <f t="shared" si="73"/>
        <v>0</v>
      </c>
      <c r="P187" s="135">
        <f t="shared" si="73"/>
        <v>0</v>
      </c>
      <c r="Q187" s="135">
        <f t="shared" si="73"/>
        <v>0</v>
      </c>
      <c r="R187" s="135">
        <f t="shared" si="73"/>
        <v>0</v>
      </c>
      <c r="S187" s="156">
        <f t="shared" si="56"/>
        <v>0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</row>
    <row r="188" spans="1:140" s="7" customFormat="1" ht="15.75" thickBot="1">
      <c r="A188" s="95"/>
      <c r="B188" s="96"/>
      <c r="C188" s="92" t="s">
        <v>8</v>
      </c>
      <c r="D188" s="124" t="s">
        <v>90</v>
      </c>
      <c r="E188" s="141">
        <v>2470</v>
      </c>
      <c r="F188" s="132">
        <f>SUM(G188+L188)</f>
        <v>0</v>
      </c>
      <c r="G188" s="132">
        <f t="shared" si="61"/>
        <v>0</v>
      </c>
      <c r="H188" s="141"/>
      <c r="I188" s="141"/>
      <c r="J188" s="141"/>
      <c r="K188" s="141"/>
      <c r="L188" s="132">
        <f t="shared" si="62"/>
        <v>0</v>
      </c>
      <c r="M188" s="141"/>
      <c r="N188" s="141"/>
      <c r="O188" s="141"/>
      <c r="P188" s="141"/>
      <c r="Q188" s="141"/>
      <c r="R188" s="141"/>
      <c r="S188" s="156">
        <f t="shared" si="56"/>
        <v>0</v>
      </c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</row>
    <row r="189" spans="1:140" s="5" customFormat="1" ht="54" customHeight="1" thickBot="1">
      <c r="A189" s="101"/>
      <c r="B189" s="68">
        <v>85156</v>
      </c>
      <c r="C189" s="85" t="s">
        <v>86</v>
      </c>
      <c r="D189" s="67"/>
      <c r="E189" s="135">
        <f>SUM(E190:E192)</f>
        <v>20000</v>
      </c>
      <c r="F189" s="135">
        <f aca="true" t="shared" si="74" ref="F189:N189">SUM(F190:F192)</f>
        <v>22000</v>
      </c>
      <c r="G189" s="135">
        <f t="shared" si="74"/>
        <v>22000</v>
      </c>
      <c r="H189" s="135">
        <f t="shared" si="74"/>
        <v>0</v>
      </c>
      <c r="I189" s="135">
        <f t="shared" si="74"/>
        <v>22000</v>
      </c>
      <c r="J189" s="135">
        <f t="shared" si="74"/>
        <v>0</v>
      </c>
      <c r="K189" s="135">
        <f t="shared" si="74"/>
        <v>0</v>
      </c>
      <c r="L189" s="135">
        <f t="shared" si="74"/>
        <v>0</v>
      </c>
      <c r="M189" s="135">
        <f t="shared" si="74"/>
        <v>0</v>
      </c>
      <c r="N189" s="135">
        <f t="shared" si="74"/>
        <v>0</v>
      </c>
      <c r="O189" s="135"/>
      <c r="P189" s="135"/>
      <c r="Q189" s="135">
        <f>SUM(Q190:Q192)</f>
        <v>0</v>
      </c>
      <c r="R189" s="135">
        <f>SUM(R190:R192)</f>
        <v>0</v>
      </c>
      <c r="S189" s="156">
        <f t="shared" si="56"/>
        <v>1.1</v>
      </c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</row>
    <row r="190" spans="1:140" s="4" customFormat="1" ht="91.5" customHeight="1" thickBot="1">
      <c r="A190" s="102"/>
      <c r="B190" s="105"/>
      <c r="C190" s="161" t="s">
        <v>136</v>
      </c>
      <c r="D190" s="162" t="s">
        <v>96</v>
      </c>
      <c r="E190" s="139">
        <v>1500</v>
      </c>
      <c r="F190" s="132">
        <f>SUM(G190+L190)</f>
        <v>3000</v>
      </c>
      <c r="G190" s="132">
        <f t="shared" si="61"/>
        <v>3000</v>
      </c>
      <c r="H190" s="145"/>
      <c r="I190" s="145">
        <v>3000</v>
      </c>
      <c r="J190" s="145">
        <v>0</v>
      </c>
      <c r="K190" s="145"/>
      <c r="L190" s="132">
        <f t="shared" si="62"/>
        <v>0</v>
      </c>
      <c r="M190" s="145"/>
      <c r="N190" s="145"/>
      <c r="O190" s="145"/>
      <c r="P190" s="145"/>
      <c r="Q190" s="145"/>
      <c r="R190" s="145"/>
      <c r="S190" s="156">
        <f t="shared" si="56"/>
        <v>2</v>
      </c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</row>
    <row r="191" spans="1:140" s="4" customFormat="1" ht="66" customHeight="1" thickBot="1">
      <c r="A191" s="102"/>
      <c r="B191" s="105"/>
      <c r="C191" s="161" t="s">
        <v>70</v>
      </c>
      <c r="D191" s="162" t="s">
        <v>100</v>
      </c>
      <c r="E191" s="141">
        <v>500</v>
      </c>
      <c r="F191" s="132">
        <f>SUM(G191+L191)</f>
        <v>1000</v>
      </c>
      <c r="G191" s="132">
        <f t="shared" si="61"/>
        <v>1000</v>
      </c>
      <c r="H191" s="145"/>
      <c r="I191" s="145">
        <v>1000</v>
      </c>
      <c r="J191" s="145">
        <v>0</v>
      </c>
      <c r="K191" s="145"/>
      <c r="L191" s="132">
        <f t="shared" si="62"/>
        <v>0</v>
      </c>
      <c r="M191" s="145"/>
      <c r="N191" s="145"/>
      <c r="O191" s="145"/>
      <c r="P191" s="145"/>
      <c r="Q191" s="145"/>
      <c r="R191" s="145"/>
      <c r="S191" s="156">
        <f t="shared" si="56"/>
        <v>2</v>
      </c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</row>
    <row r="192" spans="1:140" s="4" customFormat="1" ht="81.75" customHeight="1" thickBot="1">
      <c r="A192" s="102"/>
      <c r="B192" s="105"/>
      <c r="C192" s="163" t="s">
        <v>135</v>
      </c>
      <c r="D192" s="162" t="s">
        <v>96</v>
      </c>
      <c r="E192" s="141">
        <v>18000</v>
      </c>
      <c r="F192" s="132">
        <f>SUM(G192+L192)</f>
        <v>18000</v>
      </c>
      <c r="G192" s="132">
        <f t="shared" si="61"/>
        <v>18000</v>
      </c>
      <c r="H192" s="145"/>
      <c r="I192" s="145">
        <v>18000</v>
      </c>
      <c r="J192" s="145">
        <v>0</v>
      </c>
      <c r="K192" s="145"/>
      <c r="L192" s="132">
        <f t="shared" si="62"/>
        <v>0</v>
      </c>
      <c r="M192" s="145"/>
      <c r="N192" s="145"/>
      <c r="O192" s="145"/>
      <c r="P192" s="145"/>
      <c r="Q192" s="145"/>
      <c r="R192" s="145"/>
      <c r="S192" s="156">
        <f t="shared" si="56"/>
        <v>1</v>
      </c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</row>
    <row r="193" spans="1:140" s="4" customFormat="1" ht="15" thickBot="1">
      <c r="A193" s="102"/>
      <c r="B193" s="106" t="s">
        <v>292</v>
      </c>
      <c r="C193" s="166" t="s">
        <v>4</v>
      </c>
      <c r="D193" s="167"/>
      <c r="E193" s="135">
        <f>SUM(E194)</f>
        <v>1481</v>
      </c>
      <c r="F193" s="135">
        <f aca="true" t="shared" si="75" ref="F193:R193">SUM(F194)</f>
        <v>0</v>
      </c>
      <c r="G193" s="135">
        <f t="shared" si="75"/>
        <v>0</v>
      </c>
      <c r="H193" s="135">
        <f t="shared" si="75"/>
        <v>0</v>
      </c>
      <c r="I193" s="135">
        <f t="shared" si="75"/>
        <v>0</v>
      </c>
      <c r="J193" s="135">
        <f t="shared" si="75"/>
        <v>0</v>
      </c>
      <c r="K193" s="135">
        <f t="shared" si="75"/>
        <v>0</v>
      </c>
      <c r="L193" s="135">
        <f t="shared" si="75"/>
        <v>0</v>
      </c>
      <c r="M193" s="135">
        <f t="shared" si="75"/>
        <v>0</v>
      </c>
      <c r="N193" s="135">
        <f t="shared" si="75"/>
        <v>0</v>
      </c>
      <c r="O193" s="135">
        <f t="shared" si="75"/>
        <v>0</v>
      </c>
      <c r="P193" s="135">
        <f t="shared" si="75"/>
        <v>0</v>
      </c>
      <c r="Q193" s="135">
        <f t="shared" si="75"/>
        <v>0</v>
      </c>
      <c r="R193" s="135">
        <f t="shared" si="75"/>
        <v>0</v>
      </c>
      <c r="S193" s="156">
        <f t="shared" si="56"/>
        <v>0</v>
      </c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</row>
    <row r="194" spans="1:140" s="4" customFormat="1" ht="15" thickBot="1">
      <c r="A194" s="102"/>
      <c r="B194" s="105"/>
      <c r="C194" s="163" t="s">
        <v>293</v>
      </c>
      <c r="D194" s="162" t="s">
        <v>90</v>
      </c>
      <c r="E194" s="141">
        <v>1481</v>
      </c>
      <c r="F194" s="132">
        <f>SUM(G194+L194)</f>
        <v>0</v>
      </c>
      <c r="G194" s="132">
        <f t="shared" si="61"/>
        <v>0</v>
      </c>
      <c r="H194" s="145"/>
      <c r="I194" s="145"/>
      <c r="J194" s="145"/>
      <c r="K194" s="145"/>
      <c r="L194" s="132">
        <f t="shared" si="62"/>
        <v>0</v>
      </c>
      <c r="M194" s="145"/>
      <c r="N194" s="145"/>
      <c r="O194" s="145"/>
      <c r="P194" s="145"/>
      <c r="Q194" s="145"/>
      <c r="R194" s="145"/>
      <c r="S194" s="156">
        <f t="shared" si="56"/>
        <v>0</v>
      </c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</row>
    <row r="195" spans="1:140" s="7" customFormat="1" ht="15.75" thickBot="1">
      <c r="A195" s="74">
        <v>852</v>
      </c>
      <c r="B195" s="66"/>
      <c r="C195" s="87" t="s">
        <v>87</v>
      </c>
      <c r="D195" s="66"/>
      <c r="E195" s="134">
        <f>SUM(E196+E199+E205+E208+E210+E212+E217+E222+E226+E229+E233+E235+E238+E240)</f>
        <v>21628746</v>
      </c>
      <c r="F195" s="134">
        <f aca="true" t="shared" si="76" ref="F195:R195">SUM(F196+F199+F205+F208+F210+F212+F217+F222+F226+F229+F233+F235+F238+F240)</f>
        <v>21398604</v>
      </c>
      <c r="G195" s="134">
        <f t="shared" si="76"/>
        <v>21398304</v>
      </c>
      <c r="H195" s="134">
        <f t="shared" si="76"/>
        <v>6917004</v>
      </c>
      <c r="I195" s="134">
        <f t="shared" si="76"/>
        <v>14032300</v>
      </c>
      <c r="J195" s="134">
        <f t="shared" si="76"/>
        <v>449000</v>
      </c>
      <c r="K195" s="134">
        <f t="shared" si="76"/>
        <v>0</v>
      </c>
      <c r="L195" s="134">
        <f t="shared" si="76"/>
        <v>300</v>
      </c>
      <c r="M195" s="134">
        <f t="shared" si="76"/>
        <v>0</v>
      </c>
      <c r="N195" s="134">
        <f t="shared" si="76"/>
        <v>0</v>
      </c>
      <c r="O195" s="134">
        <f t="shared" si="76"/>
        <v>0</v>
      </c>
      <c r="P195" s="134">
        <f t="shared" si="76"/>
        <v>0</v>
      </c>
      <c r="Q195" s="134">
        <f t="shared" si="76"/>
        <v>300</v>
      </c>
      <c r="R195" s="134">
        <f t="shared" si="76"/>
        <v>0</v>
      </c>
      <c r="S195" s="156">
        <f t="shared" si="56"/>
        <v>0.9893594385915855</v>
      </c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</row>
    <row r="196" spans="1:140" s="5" customFormat="1" ht="27" customHeight="1" thickBot="1">
      <c r="A196" s="101"/>
      <c r="B196" s="68">
        <v>85201</v>
      </c>
      <c r="C196" s="85" t="s">
        <v>42</v>
      </c>
      <c r="D196" s="67"/>
      <c r="E196" s="135">
        <f>SUM(E197:E198)</f>
        <v>142000</v>
      </c>
      <c r="F196" s="135">
        <f aca="true" t="shared" si="77" ref="F196:R196">SUM(F197:F198)</f>
        <v>151000</v>
      </c>
      <c r="G196" s="135">
        <f t="shared" si="77"/>
        <v>151000</v>
      </c>
      <c r="H196" s="135">
        <f t="shared" si="77"/>
        <v>1000</v>
      </c>
      <c r="I196" s="135">
        <f t="shared" si="77"/>
        <v>0</v>
      </c>
      <c r="J196" s="135">
        <f t="shared" si="77"/>
        <v>150000</v>
      </c>
      <c r="K196" s="135">
        <f t="shared" si="77"/>
        <v>0</v>
      </c>
      <c r="L196" s="135">
        <f t="shared" si="77"/>
        <v>0</v>
      </c>
      <c r="M196" s="135">
        <f t="shared" si="77"/>
        <v>0</v>
      </c>
      <c r="N196" s="135">
        <f t="shared" si="77"/>
        <v>0</v>
      </c>
      <c r="O196" s="135"/>
      <c r="P196" s="135"/>
      <c r="Q196" s="135">
        <f t="shared" si="77"/>
        <v>0</v>
      </c>
      <c r="R196" s="135">
        <f t="shared" si="77"/>
        <v>0</v>
      </c>
      <c r="S196" s="156">
        <f t="shared" si="56"/>
        <v>1.0633802816901408</v>
      </c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</row>
    <row r="197" spans="1:140" s="4" customFormat="1" ht="14.25" customHeight="1" thickBot="1">
      <c r="A197" s="102"/>
      <c r="B197" s="105"/>
      <c r="C197" s="163" t="s">
        <v>3</v>
      </c>
      <c r="D197" s="162" t="s">
        <v>102</v>
      </c>
      <c r="E197" s="141">
        <v>1000</v>
      </c>
      <c r="F197" s="132">
        <f>SUM(G197+L197)</f>
        <v>1000</v>
      </c>
      <c r="G197" s="132">
        <f t="shared" si="61"/>
        <v>1000</v>
      </c>
      <c r="H197" s="145">
        <v>1000</v>
      </c>
      <c r="I197" s="143"/>
      <c r="J197" s="145"/>
      <c r="K197" s="145"/>
      <c r="L197" s="132">
        <f t="shared" si="62"/>
        <v>0</v>
      </c>
      <c r="M197" s="145"/>
      <c r="N197" s="145"/>
      <c r="O197" s="145"/>
      <c r="P197" s="145"/>
      <c r="Q197" s="145"/>
      <c r="R197" s="145"/>
      <c r="S197" s="156">
        <f t="shared" si="56"/>
        <v>1</v>
      </c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</row>
    <row r="198" spans="1:140" s="4" customFormat="1" ht="51.75" thickBot="1">
      <c r="A198" s="102"/>
      <c r="B198" s="105"/>
      <c r="C198" s="163" t="s">
        <v>77</v>
      </c>
      <c r="D198" s="162" t="s">
        <v>121</v>
      </c>
      <c r="E198" s="141">
        <v>141000</v>
      </c>
      <c r="F198" s="132">
        <f>SUM(G198+L198)</f>
        <v>150000</v>
      </c>
      <c r="G198" s="132">
        <f t="shared" si="61"/>
        <v>150000</v>
      </c>
      <c r="H198" s="146"/>
      <c r="I198" s="146"/>
      <c r="J198" s="145">
        <v>150000</v>
      </c>
      <c r="K198" s="145"/>
      <c r="L198" s="132">
        <f t="shared" si="62"/>
        <v>0</v>
      </c>
      <c r="M198" s="145"/>
      <c r="N198" s="145"/>
      <c r="O198" s="145"/>
      <c r="P198" s="145"/>
      <c r="Q198" s="145"/>
      <c r="R198" s="145"/>
      <c r="S198" s="156">
        <f t="shared" si="56"/>
        <v>1.0638297872340425</v>
      </c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</row>
    <row r="199" spans="1:140" s="5" customFormat="1" ht="18.75" customHeight="1" thickBot="1">
      <c r="A199" s="101"/>
      <c r="B199" s="68">
        <v>85202</v>
      </c>
      <c r="C199" s="85" t="s">
        <v>45</v>
      </c>
      <c r="D199" s="67"/>
      <c r="E199" s="135">
        <f>SUM(E200:E204)</f>
        <v>2996400</v>
      </c>
      <c r="F199" s="135">
        <f aca="true" t="shared" si="78" ref="F199:R199">SUM(F200:F204)</f>
        <v>3070700</v>
      </c>
      <c r="G199" s="135">
        <f t="shared" si="78"/>
        <v>3070400</v>
      </c>
      <c r="H199" s="135">
        <f t="shared" si="78"/>
        <v>3070400</v>
      </c>
      <c r="I199" s="135">
        <f t="shared" si="78"/>
        <v>0</v>
      </c>
      <c r="J199" s="135">
        <f t="shared" si="78"/>
        <v>0</v>
      </c>
      <c r="K199" s="135">
        <f t="shared" si="78"/>
        <v>0</v>
      </c>
      <c r="L199" s="135">
        <f t="shared" si="78"/>
        <v>300</v>
      </c>
      <c r="M199" s="135">
        <f t="shared" si="78"/>
        <v>0</v>
      </c>
      <c r="N199" s="135">
        <f t="shared" si="78"/>
        <v>0</v>
      </c>
      <c r="O199" s="135"/>
      <c r="P199" s="135"/>
      <c r="Q199" s="135">
        <f t="shared" si="78"/>
        <v>300</v>
      </c>
      <c r="R199" s="135">
        <f t="shared" si="78"/>
        <v>0</v>
      </c>
      <c r="S199" s="156">
        <f t="shared" si="56"/>
        <v>1.0247964223735149</v>
      </c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</row>
    <row r="200" spans="1:140" s="4" customFormat="1" ht="14.25" customHeight="1" thickBot="1">
      <c r="A200" s="102"/>
      <c r="B200" s="105"/>
      <c r="C200" s="163" t="s">
        <v>43</v>
      </c>
      <c r="D200" s="162" t="s">
        <v>120</v>
      </c>
      <c r="E200" s="141">
        <v>1211600</v>
      </c>
      <c r="F200" s="132">
        <f>SUM(G200+L200)</f>
        <v>1272000</v>
      </c>
      <c r="G200" s="132">
        <f t="shared" si="61"/>
        <v>1272000</v>
      </c>
      <c r="H200" s="145">
        <v>1272000</v>
      </c>
      <c r="I200" s="143"/>
      <c r="J200" s="145"/>
      <c r="K200" s="145"/>
      <c r="L200" s="132">
        <f t="shared" si="62"/>
        <v>0</v>
      </c>
      <c r="M200" s="145"/>
      <c r="N200" s="145"/>
      <c r="O200" s="145"/>
      <c r="P200" s="145"/>
      <c r="Q200" s="145"/>
      <c r="R200" s="145"/>
      <c r="S200" s="156">
        <f t="shared" si="56"/>
        <v>1.0498514361175306</v>
      </c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</row>
    <row r="201" spans="1:140" s="4" customFormat="1" ht="28.5" customHeight="1" thickBot="1">
      <c r="A201" s="102"/>
      <c r="B201" s="105"/>
      <c r="C201" s="163" t="s">
        <v>148</v>
      </c>
      <c r="D201" s="162" t="s">
        <v>149</v>
      </c>
      <c r="E201" s="141">
        <v>300</v>
      </c>
      <c r="F201" s="132">
        <f>SUM(G201+L201)</f>
        <v>300</v>
      </c>
      <c r="G201" s="132">
        <f t="shared" si="61"/>
        <v>0</v>
      </c>
      <c r="H201" s="145"/>
      <c r="I201" s="143"/>
      <c r="J201" s="145"/>
      <c r="K201" s="145"/>
      <c r="L201" s="132">
        <f t="shared" si="62"/>
        <v>300</v>
      </c>
      <c r="M201" s="145"/>
      <c r="N201" s="145"/>
      <c r="O201" s="145"/>
      <c r="P201" s="145"/>
      <c r="Q201" s="145">
        <v>300</v>
      </c>
      <c r="R201" s="145"/>
      <c r="S201" s="156">
        <f t="shared" si="56"/>
        <v>1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</row>
    <row r="202" spans="1:140" s="4" customFormat="1" ht="14.25" customHeight="1" thickBot="1">
      <c r="A202" s="102"/>
      <c r="B202" s="105"/>
      <c r="C202" s="163" t="s">
        <v>3</v>
      </c>
      <c r="D202" s="162" t="s">
        <v>102</v>
      </c>
      <c r="E202" s="141">
        <v>4000</v>
      </c>
      <c r="F202" s="132">
        <f>SUM(G202+L202)</f>
        <v>4400</v>
      </c>
      <c r="G202" s="132">
        <f t="shared" si="61"/>
        <v>4400</v>
      </c>
      <c r="H202" s="145">
        <v>4400</v>
      </c>
      <c r="I202" s="143"/>
      <c r="J202" s="145"/>
      <c r="K202" s="145"/>
      <c r="L202" s="132">
        <f t="shared" si="62"/>
        <v>0</v>
      </c>
      <c r="M202" s="145"/>
      <c r="N202" s="145"/>
      <c r="O202" s="145"/>
      <c r="P202" s="145"/>
      <c r="Q202" s="145"/>
      <c r="R202" s="145"/>
      <c r="S202" s="156">
        <f t="shared" si="56"/>
        <v>1.1</v>
      </c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</row>
    <row r="203" spans="1:140" s="4" customFormat="1" ht="14.25" customHeight="1" thickBot="1">
      <c r="A203" s="102"/>
      <c r="B203" s="105"/>
      <c r="C203" s="163" t="s">
        <v>8</v>
      </c>
      <c r="D203" s="162" t="s">
        <v>90</v>
      </c>
      <c r="E203" s="141">
        <v>4500</v>
      </c>
      <c r="F203" s="132">
        <f>SUM(G203+L203)</f>
        <v>0</v>
      </c>
      <c r="G203" s="132">
        <f t="shared" si="61"/>
        <v>0</v>
      </c>
      <c r="H203" s="145">
        <v>0</v>
      </c>
      <c r="I203" s="143"/>
      <c r="J203" s="145"/>
      <c r="K203" s="145"/>
      <c r="L203" s="132">
        <f t="shared" si="62"/>
        <v>0</v>
      </c>
      <c r="M203" s="145"/>
      <c r="N203" s="145"/>
      <c r="O203" s="145"/>
      <c r="P203" s="145"/>
      <c r="Q203" s="145"/>
      <c r="R203" s="145"/>
      <c r="S203" s="156">
        <f t="shared" si="56"/>
        <v>0</v>
      </c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</row>
    <row r="204" spans="1:140" s="4" customFormat="1" ht="42.75" customHeight="1" thickBot="1">
      <c r="A204" s="102"/>
      <c r="B204" s="105"/>
      <c r="C204" s="163" t="s">
        <v>44</v>
      </c>
      <c r="D204" s="162" t="s">
        <v>118</v>
      </c>
      <c r="E204" s="141">
        <v>1776000</v>
      </c>
      <c r="F204" s="132">
        <f>SUM(G204+L204)</f>
        <v>1794000</v>
      </c>
      <c r="G204" s="132">
        <f t="shared" si="61"/>
        <v>1794000</v>
      </c>
      <c r="H204" s="146">
        <v>1794000</v>
      </c>
      <c r="I204" s="146"/>
      <c r="J204" s="145"/>
      <c r="K204" s="145"/>
      <c r="L204" s="132">
        <f t="shared" si="62"/>
        <v>0</v>
      </c>
      <c r="M204" s="145"/>
      <c r="N204" s="145"/>
      <c r="O204" s="145"/>
      <c r="P204" s="145"/>
      <c r="Q204" s="145"/>
      <c r="R204" s="145"/>
      <c r="S204" s="156">
        <f t="shared" si="56"/>
        <v>1.010135135135135</v>
      </c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</row>
    <row r="205" spans="1:140" s="5" customFormat="1" ht="18" customHeight="1" thickBot="1">
      <c r="A205" s="101"/>
      <c r="B205" s="68">
        <v>85203</v>
      </c>
      <c r="C205" s="85" t="s">
        <v>46</v>
      </c>
      <c r="D205" s="67"/>
      <c r="E205" s="135">
        <f aca="true" t="shared" si="79" ref="E205:N205">SUM(E206:E207)</f>
        <v>377188</v>
      </c>
      <c r="F205" s="135">
        <f t="shared" si="79"/>
        <v>395220</v>
      </c>
      <c r="G205" s="135">
        <f t="shared" si="79"/>
        <v>395220</v>
      </c>
      <c r="H205" s="135">
        <f t="shared" si="79"/>
        <v>59220</v>
      </c>
      <c r="I205" s="135">
        <f t="shared" si="79"/>
        <v>336000</v>
      </c>
      <c r="J205" s="135">
        <f t="shared" si="79"/>
        <v>0</v>
      </c>
      <c r="K205" s="135">
        <f t="shared" si="79"/>
        <v>0</v>
      </c>
      <c r="L205" s="135">
        <f t="shared" si="79"/>
        <v>0</v>
      </c>
      <c r="M205" s="135">
        <f t="shared" si="79"/>
        <v>0</v>
      </c>
      <c r="N205" s="135">
        <f t="shared" si="79"/>
        <v>0</v>
      </c>
      <c r="O205" s="135"/>
      <c r="P205" s="135"/>
      <c r="Q205" s="135">
        <f>SUM(Q206:Q207)</f>
        <v>0</v>
      </c>
      <c r="R205" s="135">
        <f>SUM(R206:R207)</f>
        <v>0</v>
      </c>
      <c r="S205" s="156">
        <f aca="true" t="shared" si="80" ref="S205:S268">F205/E205</f>
        <v>1.047806398931037</v>
      </c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</row>
    <row r="206" spans="1:140" s="4" customFormat="1" ht="14.25" customHeight="1" thickBot="1">
      <c r="A206" s="102"/>
      <c r="B206" s="105"/>
      <c r="C206" s="163" t="s">
        <v>141</v>
      </c>
      <c r="D206" s="162" t="s">
        <v>120</v>
      </c>
      <c r="E206" s="141">
        <v>41188</v>
      </c>
      <c r="F206" s="132">
        <f>SUM(G206+L206)</f>
        <v>59220</v>
      </c>
      <c r="G206" s="132">
        <f t="shared" si="61"/>
        <v>59220</v>
      </c>
      <c r="H206" s="145">
        <v>59220</v>
      </c>
      <c r="I206" s="143"/>
      <c r="J206" s="145"/>
      <c r="K206" s="145"/>
      <c r="L206" s="132">
        <f t="shared" si="62"/>
        <v>0</v>
      </c>
      <c r="M206" s="145"/>
      <c r="N206" s="145"/>
      <c r="O206" s="145"/>
      <c r="P206" s="145"/>
      <c r="Q206" s="145"/>
      <c r="R206" s="145"/>
      <c r="S206" s="156">
        <f t="shared" si="80"/>
        <v>1.4377974167233174</v>
      </c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</row>
    <row r="207" spans="1:140" s="4" customFormat="1" ht="66.75" customHeight="1" thickBot="1">
      <c r="A207" s="102"/>
      <c r="B207" s="105"/>
      <c r="C207" s="161" t="s">
        <v>70</v>
      </c>
      <c r="D207" s="162" t="s">
        <v>100</v>
      </c>
      <c r="E207" s="141">
        <v>336000</v>
      </c>
      <c r="F207" s="132">
        <f>SUM(G207+L207)</f>
        <v>336000</v>
      </c>
      <c r="G207" s="132">
        <f t="shared" si="61"/>
        <v>336000</v>
      </c>
      <c r="H207" s="145"/>
      <c r="I207" s="143">
        <v>336000</v>
      </c>
      <c r="J207" s="159"/>
      <c r="K207" s="145"/>
      <c r="L207" s="132">
        <f t="shared" si="62"/>
        <v>0</v>
      </c>
      <c r="M207" s="145"/>
      <c r="N207" s="145"/>
      <c r="O207" s="145"/>
      <c r="P207" s="145"/>
      <c r="Q207" s="145"/>
      <c r="R207" s="145"/>
      <c r="S207" s="156">
        <f t="shared" si="80"/>
        <v>1</v>
      </c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</row>
    <row r="208" spans="1:140" s="5" customFormat="1" ht="18" customHeight="1" thickBot="1">
      <c r="A208" s="101"/>
      <c r="B208" s="68">
        <v>85204</v>
      </c>
      <c r="C208" s="85" t="s">
        <v>47</v>
      </c>
      <c r="D208" s="67"/>
      <c r="E208" s="135">
        <f>SUM(E209:E209)</f>
        <v>323352</v>
      </c>
      <c r="F208" s="135">
        <f aca="true" t="shared" si="81" ref="F208:R208">SUM(F209:F209)</f>
        <v>299000</v>
      </c>
      <c r="G208" s="135">
        <f t="shared" si="81"/>
        <v>299000</v>
      </c>
      <c r="H208" s="135">
        <f t="shared" si="81"/>
        <v>0</v>
      </c>
      <c r="I208" s="135">
        <f t="shared" si="81"/>
        <v>0</v>
      </c>
      <c r="J208" s="135">
        <f t="shared" si="81"/>
        <v>299000</v>
      </c>
      <c r="K208" s="135">
        <f t="shared" si="81"/>
        <v>0</v>
      </c>
      <c r="L208" s="135">
        <f t="shared" si="81"/>
        <v>0</v>
      </c>
      <c r="M208" s="135">
        <f t="shared" si="81"/>
        <v>0</v>
      </c>
      <c r="N208" s="135">
        <f t="shared" si="81"/>
        <v>0</v>
      </c>
      <c r="O208" s="135"/>
      <c r="P208" s="135"/>
      <c r="Q208" s="135">
        <f t="shared" si="81"/>
        <v>0</v>
      </c>
      <c r="R208" s="135">
        <f t="shared" si="81"/>
        <v>0</v>
      </c>
      <c r="S208" s="156">
        <f t="shared" si="80"/>
        <v>0.9246888839407209</v>
      </c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</row>
    <row r="209" spans="1:140" s="4" customFormat="1" ht="52.5" customHeight="1" thickBot="1">
      <c r="A209" s="102"/>
      <c r="B209" s="105"/>
      <c r="C209" s="163" t="s">
        <v>77</v>
      </c>
      <c r="D209" s="162" t="s">
        <v>121</v>
      </c>
      <c r="E209" s="141">
        <v>323352</v>
      </c>
      <c r="F209" s="132">
        <f>SUM(G209+L209)</f>
        <v>299000</v>
      </c>
      <c r="G209" s="132">
        <f aca="true" t="shared" si="82" ref="G209:G265">SUM(H209:K209)</f>
        <v>299000</v>
      </c>
      <c r="H209" s="146"/>
      <c r="I209" s="146"/>
      <c r="J209" s="143">
        <v>299000</v>
      </c>
      <c r="K209" s="145"/>
      <c r="L209" s="132">
        <f aca="true" t="shared" si="83" ref="L209:L265">SUM(M209:R209)</f>
        <v>0</v>
      </c>
      <c r="M209" s="145"/>
      <c r="N209" s="145"/>
      <c r="O209" s="145"/>
      <c r="P209" s="145"/>
      <c r="Q209" s="145"/>
      <c r="R209" s="145"/>
      <c r="S209" s="156">
        <f t="shared" si="80"/>
        <v>0.9246888839407209</v>
      </c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</row>
    <row r="210" spans="1:140" s="4" customFormat="1" ht="26.25" thickBot="1">
      <c r="A210" s="102"/>
      <c r="B210" s="106" t="s">
        <v>217</v>
      </c>
      <c r="C210" s="166" t="s">
        <v>216</v>
      </c>
      <c r="D210" s="167"/>
      <c r="E210" s="135">
        <f>SUM(E211)</f>
        <v>46000</v>
      </c>
      <c r="F210" s="135">
        <f aca="true" t="shared" si="84" ref="F210:R210">SUM(F211)</f>
        <v>25000</v>
      </c>
      <c r="G210" s="135">
        <f t="shared" si="84"/>
        <v>25000</v>
      </c>
      <c r="H210" s="135">
        <f t="shared" si="84"/>
        <v>0</v>
      </c>
      <c r="I210" s="135">
        <f t="shared" si="84"/>
        <v>25000</v>
      </c>
      <c r="J210" s="135">
        <f t="shared" si="84"/>
        <v>0</v>
      </c>
      <c r="K210" s="135">
        <f t="shared" si="84"/>
        <v>0</v>
      </c>
      <c r="L210" s="135">
        <f t="shared" si="84"/>
        <v>0</v>
      </c>
      <c r="M210" s="135">
        <f t="shared" si="84"/>
        <v>0</v>
      </c>
      <c r="N210" s="135">
        <f t="shared" si="84"/>
        <v>0</v>
      </c>
      <c r="O210" s="135"/>
      <c r="P210" s="135"/>
      <c r="Q210" s="135">
        <f t="shared" si="84"/>
        <v>0</v>
      </c>
      <c r="R210" s="135">
        <f t="shared" si="84"/>
        <v>0</v>
      </c>
      <c r="S210" s="156">
        <f t="shared" si="80"/>
        <v>0.5434782608695652</v>
      </c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</row>
    <row r="211" spans="1:140" s="4" customFormat="1" ht="64.5" thickBot="1">
      <c r="A211" s="102"/>
      <c r="B211" s="105"/>
      <c r="C211" s="161" t="s">
        <v>65</v>
      </c>
      <c r="D211" s="162" t="s">
        <v>96</v>
      </c>
      <c r="E211" s="141">
        <v>46000</v>
      </c>
      <c r="F211" s="132">
        <f>SUM(G211+L211)</f>
        <v>25000</v>
      </c>
      <c r="G211" s="132">
        <f t="shared" si="82"/>
        <v>25000</v>
      </c>
      <c r="H211" s="146"/>
      <c r="I211" s="146">
        <v>25000</v>
      </c>
      <c r="J211" s="143"/>
      <c r="K211" s="145"/>
      <c r="L211" s="132">
        <f t="shared" si="83"/>
        <v>0</v>
      </c>
      <c r="M211" s="145"/>
      <c r="N211" s="145"/>
      <c r="O211" s="145"/>
      <c r="P211" s="145"/>
      <c r="Q211" s="145"/>
      <c r="R211" s="145"/>
      <c r="S211" s="156">
        <f t="shared" si="80"/>
        <v>0.5434782608695652</v>
      </c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</row>
    <row r="212" spans="1:140" s="4" customFormat="1" ht="51.75" thickBot="1">
      <c r="A212" s="102"/>
      <c r="B212" s="73">
        <v>85212</v>
      </c>
      <c r="C212" s="91" t="s">
        <v>224</v>
      </c>
      <c r="D212" s="72"/>
      <c r="E212" s="135">
        <f>SUM(E213:E216)</f>
        <v>13361000</v>
      </c>
      <c r="F212" s="135">
        <f aca="true" t="shared" si="85" ref="F212:R212">SUM(F213:F216)</f>
        <v>13520000</v>
      </c>
      <c r="G212" s="135">
        <f t="shared" si="85"/>
        <v>13520000</v>
      </c>
      <c r="H212" s="135">
        <f t="shared" si="85"/>
        <v>102000</v>
      </c>
      <c r="I212" s="135">
        <f t="shared" si="85"/>
        <v>13418000</v>
      </c>
      <c r="J212" s="135">
        <f t="shared" si="85"/>
        <v>0</v>
      </c>
      <c r="K212" s="135">
        <f t="shared" si="85"/>
        <v>0</v>
      </c>
      <c r="L212" s="135">
        <f t="shared" si="85"/>
        <v>0</v>
      </c>
      <c r="M212" s="135">
        <f t="shared" si="85"/>
        <v>0</v>
      </c>
      <c r="N212" s="135">
        <f t="shared" si="85"/>
        <v>0</v>
      </c>
      <c r="O212" s="135"/>
      <c r="P212" s="135"/>
      <c r="Q212" s="135">
        <f t="shared" si="85"/>
        <v>0</v>
      </c>
      <c r="R212" s="135">
        <f t="shared" si="85"/>
        <v>0</v>
      </c>
      <c r="S212" s="156">
        <f t="shared" si="80"/>
        <v>1.0119003068632588</v>
      </c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</row>
    <row r="213" spans="1:140" s="4" customFormat="1" ht="64.5" customHeight="1" thickBot="1">
      <c r="A213" s="102"/>
      <c r="B213" s="105"/>
      <c r="C213" s="161" t="s">
        <v>70</v>
      </c>
      <c r="D213" s="162" t="s">
        <v>100</v>
      </c>
      <c r="E213" s="141">
        <v>13259000</v>
      </c>
      <c r="F213" s="132">
        <f>SUM(G213+L213)</f>
        <v>13418000</v>
      </c>
      <c r="G213" s="132">
        <f t="shared" si="82"/>
        <v>13418000</v>
      </c>
      <c r="H213" s="146"/>
      <c r="I213" s="146">
        <v>13418000</v>
      </c>
      <c r="J213" s="143">
        <v>0</v>
      </c>
      <c r="K213" s="145"/>
      <c r="L213" s="132">
        <f t="shared" si="83"/>
        <v>0</v>
      </c>
      <c r="M213" s="145"/>
      <c r="N213" s="145"/>
      <c r="O213" s="145"/>
      <c r="P213" s="145"/>
      <c r="Q213" s="145"/>
      <c r="R213" s="145"/>
      <c r="S213" s="156">
        <f t="shared" si="80"/>
        <v>1.0119918545893356</v>
      </c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</row>
    <row r="214" spans="1:140" s="4" customFormat="1" ht="39" thickBot="1">
      <c r="A214" s="102"/>
      <c r="B214" s="105"/>
      <c r="C214" s="161" t="s">
        <v>186</v>
      </c>
      <c r="D214" s="162" t="s">
        <v>187</v>
      </c>
      <c r="E214" s="141">
        <v>2000</v>
      </c>
      <c r="F214" s="132">
        <f>SUM(G214+L214)</f>
        <v>2000</v>
      </c>
      <c r="G214" s="132">
        <f t="shared" si="82"/>
        <v>2000</v>
      </c>
      <c r="H214" s="146">
        <v>2000</v>
      </c>
      <c r="I214" s="146"/>
      <c r="J214" s="143"/>
      <c r="K214" s="145"/>
      <c r="L214" s="132">
        <f t="shared" si="83"/>
        <v>0</v>
      </c>
      <c r="M214" s="145"/>
      <c r="N214" s="145"/>
      <c r="O214" s="145"/>
      <c r="P214" s="145"/>
      <c r="Q214" s="145"/>
      <c r="R214" s="145"/>
      <c r="S214" s="156">
        <f t="shared" si="80"/>
        <v>1</v>
      </c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</row>
    <row r="215" spans="1:140" s="4" customFormat="1" ht="51.75" thickBot="1">
      <c r="A215" s="102"/>
      <c r="B215" s="105"/>
      <c r="C215" s="163" t="s">
        <v>147</v>
      </c>
      <c r="D215" s="162" t="s">
        <v>97</v>
      </c>
      <c r="E215" s="141">
        <v>90000</v>
      </c>
      <c r="F215" s="132">
        <f>SUM(G215+L215)</f>
        <v>90000</v>
      </c>
      <c r="G215" s="132">
        <f t="shared" si="82"/>
        <v>90000</v>
      </c>
      <c r="H215" s="146">
        <v>90000</v>
      </c>
      <c r="I215" s="146"/>
      <c r="J215" s="143"/>
      <c r="K215" s="145"/>
      <c r="L215" s="132">
        <f t="shared" si="83"/>
        <v>0</v>
      </c>
      <c r="M215" s="145"/>
      <c r="N215" s="145"/>
      <c r="O215" s="145"/>
      <c r="P215" s="145"/>
      <c r="Q215" s="145"/>
      <c r="R215" s="145"/>
      <c r="S215" s="156">
        <f t="shared" si="80"/>
        <v>1</v>
      </c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</row>
    <row r="216" spans="1:140" s="4" customFormat="1" ht="51.75" thickBot="1">
      <c r="A216" s="102"/>
      <c r="B216" s="105"/>
      <c r="C216" s="171" t="s">
        <v>188</v>
      </c>
      <c r="D216" s="172">
        <v>2910</v>
      </c>
      <c r="E216" s="141">
        <v>10000</v>
      </c>
      <c r="F216" s="132">
        <f>SUM(G216+L216)</f>
        <v>10000</v>
      </c>
      <c r="G216" s="132">
        <f t="shared" si="82"/>
        <v>10000</v>
      </c>
      <c r="H216" s="157">
        <v>10000</v>
      </c>
      <c r="I216" s="146"/>
      <c r="J216" s="146">
        <v>0</v>
      </c>
      <c r="K216" s="145"/>
      <c r="L216" s="132">
        <f t="shared" si="83"/>
        <v>0</v>
      </c>
      <c r="M216" s="145"/>
      <c r="N216" s="145"/>
      <c r="O216" s="145"/>
      <c r="P216" s="145"/>
      <c r="Q216" s="145"/>
      <c r="R216" s="145"/>
      <c r="S216" s="156">
        <f t="shared" si="80"/>
        <v>1</v>
      </c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</row>
    <row r="217" spans="1:140" s="5" customFormat="1" ht="90" thickBot="1">
      <c r="A217" s="101"/>
      <c r="B217" s="68">
        <v>85213</v>
      </c>
      <c r="C217" s="85" t="s">
        <v>194</v>
      </c>
      <c r="D217" s="67"/>
      <c r="E217" s="135">
        <f>SUM(E218:E221)</f>
        <v>180500</v>
      </c>
      <c r="F217" s="135">
        <f aca="true" t="shared" si="86" ref="F217:R217">SUM(F218:F221)</f>
        <v>140300</v>
      </c>
      <c r="G217" s="135">
        <f t="shared" si="86"/>
        <v>140300</v>
      </c>
      <c r="H217" s="135">
        <f t="shared" si="86"/>
        <v>68000</v>
      </c>
      <c r="I217" s="135">
        <f t="shared" si="86"/>
        <v>72300</v>
      </c>
      <c r="J217" s="135">
        <f t="shared" si="86"/>
        <v>0</v>
      </c>
      <c r="K217" s="135">
        <f t="shared" si="86"/>
        <v>0</v>
      </c>
      <c r="L217" s="135">
        <f t="shared" si="86"/>
        <v>0</v>
      </c>
      <c r="M217" s="135">
        <f t="shared" si="86"/>
        <v>0</v>
      </c>
      <c r="N217" s="135">
        <f t="shared" si="86"/>
        <v>0</v>
      </c>
      <c r="O217" s="135"/>
      <c r="P217" s="135"/>
      <c r="Q217" s="135">
        <f t="shared" si="86"/>
        <v>0</v>
      </c>
      <c r="R217" s="135">
        <f t="shared" si="86"/>
        <v>0</v>
      </c>
      <c r="S217" s="156">
        <f t="shared" si="80"/>
        <v>0.7772853185595567</v>
      </c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</row>
    <row r="218" spans="1:140" s="4" customFormat="1" ht="69.75" customHeight="1" thickBot="1">
      <c r="A218" s="102"/>
      <c r="B218" s="105"/>
      <c r="C218" s="161" t="s">
        <v>70</v>
      </c>
      <c r="D218" s="162" t="s">
        <v>100</v>
      </c>
      <c r="E218" s="141">
        <v>82000</v>
      </c>
      <c r="F218" s="132">
        <f>SUM(G218+L218)</f>
        <v>69000</v>
      </c>
      <c r="G218" s="132">
        <f t="shared" si="82"/>
        <v>69000</v>
      </c>
      <c r="H218" s="145"/>
      <c r="I218" s="145">
        <v>69000</v>
      </c>
      <c r="J218" s="143">
        <v>0</v>
      </c>
      <c r="K218" s="145"/>
      <c r="L218" s="132">
        <f t="shared" si="83"/>
        <v>0</v>
      </c>
      <c r="M218" s="145"/>
      <c r="N218" s="145"/>
      <c r="O218" s="145"/>
      <c r="P218" s="145"/>
      <c r="Q218" s="145"/>
      <c r="R218" s="145"/>
      <c r="S218" s="156">
        <f t="shared" si="80"/>
        <v>0.8414634146341463</v>
      </c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</row>
    <row r="219" spans="1:140" s="4" customFormat="1" ht="81" customHeight="1" thickBot="1">
      <c r="A219" s="102"/>
      <c r="B219" s="105"/>
      <c r="C219" s="161" t="s">
        <v>249</v>
      </c>
      <c r="D219" s="162" t="s">
        <v>96</v>
      </c>
      <c r="E219" s="141">
        <v>3600</v>
      </c>
      <c r="F219" s="132">
        <f>SUM(G219+L219)</f>
        <v>3300</v>
      </c>
      <c r="G219" s="132">
        <f t="shared" si="82"/>
        <v>3300</v>
      </c>
      <c r="H219" s="145"/>
      <c r="I219" s="145">
        <v>3300</v>
      </c>
      <c r="J219" s="143"/>
      <c r="K219" s="145"/>
      <c r="L219" s="132">
        <f t="shared" si="83"/>
        <v>0</v>
      </c>
      <c r="M219" s="145"/>
      <c r="N219" s="145"/>
      <c r="O219" s="145"/>
      <c r="P219" s="145"/>
      <c r="Q219" s="145"/>
      <c r="R219" s="145"/>
      <c r="S219" s="156">
        <f t="shared" si="80"/>
        <v>0.9166666666666666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</row>
    <row r="220" spans="1:140" s="4" customFormat="1" ht="51.75" thickBot="1">
      <c r="A220" s="102"/>
      <c r="B220" s="105"/>
      <c r="C220" s="171" t="s">
        <v>188</v>
      </c>
      <c r="D220" s="172">
        <v>2910</v>
      </c>
      <c r="E220" s="141">
        <v>900</v>
      </c>
      <c r="F220" s="132">
        <f>SUM(G220+L220)</f>
        <v>0</v>
      </c>
      <c r="G220" s="132">
        <f t="shared" si="82"/>
        <v>0</v>
      </c>
      <c r="H220" s="145"/>
      <c r="I220" s="145"/>
      <c r="J220" s="143"/>
      <c r="K220" s="145"/>
      <c r="L220" s="132">
        <f t="shared" si="83"/>
        <v>0</v>
      </c>
      <c r="M220" s="145"/>
      <c r="N220" s="145"/>
      <c r="O220" s="145"/>
      <c r="P220" s="145"/>
      <c r="Q220" s="145"/>
      <c r="R220" s="145"/>
      <c r="S220" s="156">
        <f t="shared" si="80"/>
        <v>0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</row>
    <row r="221" spans="1:140" s="4" customFormat="1" ht="39" thickBot="1">
      <c r="A221" s="102"/>
      <c r="B221" s="105"/>
      <c r="C221" s="163" t="s">
        <v>76</v>
      </c>
      <c r="D221" s="162" t="s">
        <v>119</v>
      </c>
      <c r="E221" s="141">
        <v>94000</v>
      </c>
      <c r="F221" s="132">
        <f>SUM(G221+L221)</f>
        <v>68000</v>
      </c>
      <c r="G221" s="132">
        <f t="shared" si="82"/>
        <v>68000</v>
      </c>
      <c r="H221" s="145">
        <v>68000</v>
      </c>
      <c r="I221" s="145"/>
      <c r="J221" s="143"/>
      <c r="K221" s="145"/>
      <c r="L221" s="132">
        <f t="shared" si="83"/>
        <v>0</v>
      </c>
      <c r="M221" s="145"/>
      <c r="N221" s="145"/>
      <c r="O221" s="145"/>
      <c r="P221" s="145"/>
      <c r="Q221" s="145"/>
      <c r="R221" s="145"/>
      <c r="S221" s="156">
        <f t="shared" si="80"/>
        <v>0.723404255319149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</row>
    <row r="222" spans="1:140" s="6" customFormat="1" ht="42.75" customHeight="1" thickBot="1">
      <c r="A222" s="108"/>
      <c r="B222" s="109">
        <v>85214</v>
      </c>
      <c r="C222" s="85" t="s">
        <v>151</v>
      </c>
      <c r="D222" s="71"/>
      <c r="E222" s="176">
        <f aca="true" t="shared" si="87" ref="E222:N222">SUM(E223:E225)</f>
        <v>1379010</v>
      </c>
      <c r="F222" s="176">
        <f t="shared" si="87"/>
        <v>1439000</v>
      </c>
      <c r="G222" s="176">
        <f t="shared" si="87"/>
        <v>1439000</v>
      </c>
      <c r="H222" s="176">
        <f t="shared" si="87"/>
        <v>1439000</v>
      </c>
      <c r="I222" s="176">
        <f t="shared" si="87"/>
        <v>0</v>
      </c>
      <c r="J222" s="176">
        <f t="shared" si="87"/>
        <v>0</v>
      </c>
      <c r="K222" s="176">
        <f t="shared" si="87"/>
        <v>0</v>
      </c>
      <c r="L222" s="176">
        <f t="shared" si="87"/>
        <v>0</v>
      </c>
      <c r="M222" s="176">
        <f t="shared" si="87"/>
        <v>0</v>
      </c>
      <c r="N222" s="176">
        <f t="shared" si="87"/>
        <v>0</v>
      </c>
      <c r="O222" s="176"/>
      <c r="P222" s="176"/>
      <c r="Q222" s="176">
        <f>SUM(Q223:Q225)</f>
        <v>0</v>
      </c>
      <c r="R222" s="176">
        <f>SUM(R223:R225)</f>
        <v>0</v>
      </c>
      <c r="S222" s="156">
        <f t="shared" si="80"/>
        <v>1.0435022226089732</v>
      </c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</row>
    <row r="223" spans="1:140" s="4" customFormat="1" ht="51.75" thickBot="1">
      <c r="A223" s="102"/>
      <c r="B223" s="105"/>
      <c r="C223" s="171" t="s">
        <v>188</v>
      </c>
      <c r="D223" s="172">
        <v>2910</v>
      </c>
      <c r="E223" s="141">
        <v>2000</v>
      </c>
      <c r="F223" s="132">
        <f>SUM(G223+L223)</f>
        <v>0</v>
      </c>
      <c r="G223" s="132">
        <f t="shared" si="82"/>
        <v>0</v>
      </c>
      <c r="H223" s="145"/>
      <c r="I223" s="145"/>
      <c r="J223" s="143"/>
      <c r="K223" s="145"/>
      <c r="L223" s="132">
        <f t="shared" si="83"/>
        <v>0</v>
      </c>
      <c r="M223" s="145"/>
      <c r="N223" s="145"/>
      <c r="O223" s="145"/>
      <c r="P223" s="145"/>
      <c r="Q223" s="145"/>
      <c r="R223" s="145"/>
      <c r="S223" s="156">
        <f t="shared" si="80"/>
        <v>0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</row>
    <row r="224" spans="1:140" s="4" customFormat="1" ht="15" thickBot="1">
      <c r="A224" s="102"/>
      <c r="B224" s="105"/>
      <c r="C224" s="171" t="s">
        <v>3</v>
      </c>
      <c r="D224" s="172">
        <v>920</v>
      </c>
      <c r="E224" s="141">
        <v>10</v>
      </c>
      <c r="F224" s="132"/>
      <c r="G224" s="132"/>
      <c r="H224" s="145"/>
      <c r="I224" s="145"/>
      <c r="J224" s="143"/>
      <c r="K224" s="145"/>
      <c r="L224" s="132"/>
      <c r="M224" s="145"/>
      <c r="N224" s="145"/>
      <c r="O224" s="145"/>
      <c r="P224" s="145"/>
      <c r="Q224" s="145"/>
      <c r="R224" s="145"/>
      <c r="S224" s="156">
        <f t="shared" si="80"/>
        <v>0</v>
      </c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</row>
    <row r="225" spans="1:140" s="4" customFormat="1" ht="39" thickBot="1">
      <c r="A225" s="102"/>
      <c r="B225" s="105"/>
      <c r="C225" s="163" t="s">
        <v>80</v>
      </c>
      <c r="D225" s="162" t="s">
        <v>119</v>
      </c>
      <c r="E225" s="141">
        <v>1377000</v>
      </c>
      <c r="F225" s="132">
        <f>SUM(G225+L225)</f>
        <v>1439000</v>
      </c>
      <c r="G225" s="132">
        <f t="shared" si="82"/>
        <v>1439000</v>
      </c>
      <c r="H225" s="145">
        <v>1439000</v>
      </c>
      <c r="I225" s="145"/>
      <c r="J225" s="143"/>
      <c r="K225" s="145"/>
      <c r="L225" s="132">
        <f t="shared" si="83"/>
        <v>0</v>
      </c>
      <c r="M225" s="145"/>
      <c r="N225" s="145"/>
      <c r="O225" s="145"/>
      <c r="P225" s="145"/>
      <c r="Q225" s="145"/>
      <c r="R225" s="145"/>
      <c r="S225" s="156">
        <f t="shared" si="80"/>
        <v>1.0450254175744371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</row>
    <row r="226" spans="1:140" s="4" customFormat="1" ht="15" thickBot="1">
      <c r="A226" s="102"/>
      <c r="B226" s="106" t="s">
        <v>218</v>
      </c>
      <c r="C226" s="166" t="s">
        <v>219</v>
      </c>
      <c r="D226" s="167"/>
      <c r="E226" s="135">
        <f>SUM(E227:E228)</f>
        <v>949000</v>
      </c>
      <c r="F226" s="135">
        <f aca="true" t="shared" si="88" ref="F226:R226">SUM(F227:F228)</f>
        <v>805000</v>
      </c>
      <c r="G226" s="135">
        <f t="shared" si="88"/>
        <v>805000</v>
      </c>
      <c r="H226" s="135">
        <f t="shared" si="88"/>
        <v>805000</v>
      </c>
      <c r="I226" s="135">
        <f t="shared" si="88"/>
        <v>0</v>
      </c>
      <c r="J226" s="135">
        <f t="shared" si="88"/>
        <v>0</v>
      </c>
      <c r="K226" s="135">
        <f t="shared" si="88"/>
        <v>0</v>
      </c>
      <c r="L226" s="135">
        <f t="shared" si="88"/>
        <v>0</v>
      </c>
      <c r="M226" s="135">
        <f t="shared" si="88"/>
        <v>0</v>
      </c>
      <c r="N226" s="135">
        <f t="shared" si="88"/>
        <v>0</v>
      </c>
      <c r="O226" s="135"/>
      <c r="P226" s="135"/>
      <c r="Q226" s="135">
        <f t="shared" si="88"/>
        <v>0</v>
      </c>
      <c r="R226" s="135">
        <f t="shared" si="88"/>
        <v>0</v>
      </c>
      <c r="S226" s="156">
        <f t="shared" si="80"/>
        <v>0.8482613277133825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</row>
    <row r="227" spans="1:140" s="4" customFormat="1" ht="39" thickBot="1">
      <c r="A227" s="102"/>
      <c r="B227" s="105"/>
      <c r="C227" s="163" t="s">
        <v>80</v>
      </c>
      <c r="D227" s="162" t="s">
        <v>119</v>
      </c>
      <c r="E227" s="141">
        <v>945000</v>
      </c>
      <c r="F227" s="132">
        <f>SUM(G227+L227)</f>
        <v>805000</v>
      </c>
      <c r="G227" s="132">
        <f t="shared" si="82"/>
        <v>805000</v>
      </c>
      <c r="H227" s="145">
        <v>805000</v>
      </c>
      <c r="I227" s="145"/>
      <c r="J227" s="143"/>
      <c r="K227" s="145"/>
      <c r="L227" s="132">
        <f t="shared" si="83"/>
        <v>0</v>
      </c>
      <c r="M227" s="145"/>
      <c r="N227" s="145"/>
      <c r="O227" s="145"/>
      <c r="P227" s="145"/>
      <c r="Q227" s="145"/>
      <c r="R227" s="145"/>
      <c r="S227" s="156">
        <f t="shared" si="80"/>
        <v>0.8518518518518519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</row>
    <row r="228" spans="1:140" s="4" customFormat="1" ht="51.75" thickBot="1">
      <c r="A228" s="102"/>
      <c r="B228" s="105"/>
      <c r="C228" s="171" t="s">
        <v>188</v>
      </c>
      <c r="D228" s="172">
        <v>2910</v>
      </c>
      <c r="E228" s="141">
        <v>4000</v>
      </c>
      <c r="F228" s="132">
        <f>SUM(G228+L228)</f>
        <v>0</v>
      </c>
      <c r="G228" s="132">
        <f t="shared" si="82"/>
        <v>0</v>
      </c>
      <c r="H228" s="145"/>
      <c r="I228" s="145"/>
      <c r="J228" s="143"/>
      <c r="K228" s="145"/>
      <c r="L228" s="132">
        <f t="shared" si="83"/>
        <v>0</v>
      </c>
      <c r="M228" s="145"/>
      <c r="N228" s="145"/>
      <c r="O228" s="145"/>
      <c r="P228" s="145"/>
      <c r="Q228" s="145"/>
      <c r="R228" s="145"/>
      <c r="S228" s="156">
        <f t="shared" si="80"/>
        <v>0</v>
      </c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</row>
    <row r="229" spans="1:140" s="5" customFormat="1" ht="18" customHeight="1" thickBot="1">
      <c r="A229" s="101"/>
      <c r="B229" s="68">
        <v>85219</v>
      </c>
      <c r="C229" s="85" t="s">
        <v>48</v>
      </c>
      <c r="D229" s="67"/>
      <c r="E229" s="135">
        <f>SUM(E230:E232)</f>
        <v>751600</v>
      </c>
      <c r="F229" s="135">
        <f aca="true" t="shared" si="89" ref="F229:R229">SUM(F230:F232)</f>
        <v>771000</v>
      </c>
      <c r="G229" s="135">
        <f t="shared" si="89"/>
        <v>771000</v>
      </c>
      <c r="H229" s="135">
        <f t="shared" si="89"/>
        <v>771000</v>
      </c>
      <c r="I229" s="135">
        <f t="shared" si="89"/>
        <v>0</v>
      </c>
      <c r="J229" s="135">
        <f t="shared" si="89"/>
        <v>0</v>
      </c>
      <c r="K229" s="135">
        <f t="shared" si="89"/>
        <v>0</v>
      </c>
      <c r="L229" s="135">
        <f t="shared" si="89"/>
        <v>0</v>
      </c>
      <c r="M229" s="135">
        <f t="shared" si="89"/>
        <v>0</v>
      </c>
      <c r="N229" s="135">
        <f t="shared" si="89"/>
        <v>0</v>
      </c>
      <c r="O229" s="135"/>
      <c r="P229" s="135"/>
      <c r="Q229" s="135">
        <f t="shared" si="89"/>
        <v>0</v>
      </c>
      <c r="R229" s="135">
        <f t="shared" si="89"/>
        <v>0</v>
      </c>
      <c r="S229" s="156">
        <f t="shared" si="80"/>
        <v>1.0258116019159127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</row>
    <row r="230" spans="1:140" s="4" customFormat="1" ht="15" thickBot="1">
      <c r="A230" s="102"/>
      <c r="B230" s="105"/>
      <c r="C230" s="163" t="s">
        <v>3</v>
      </c>
      <c r="D230" s="162" t="s">
        <v>102</v>
      </c>
      <c r="E230" s="141">
        <v>20000</v>
      </c>
      <c r="F230" s="132">
        <f>SUM(G230+L230)</f>
        <v>20000</v>
      </c>
      <c r="G230" s="132">
        <f t="shared" si="82"/>
        <v>20000</v>
      </c>
      <c r="H230" s="146">
        <v>20000</v>
      </c>
      <c r="I230" s="146"/>
      <c r="J230" s="145"/>
      <c r="K230" s="145"/>
      <c r="L230" s="132">
        <f t="shared" si="83"/>
        <v>0</v>
      </c>
      <c r="M230" s="145"/>
      <c r="N230" s="145"/>
      <c r="O230" s="145"/>
      <c r="P230" s="145"/>
      <c r="Q230" s="145"/>
      <c r="R230" s="145"/>
      <c r="S230" s="156">
        <f t="shared" si="80"/>
        <v>1</v>
      </c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</row>
    <row r="231" spans="1:140" s="4" customFormat="1" ht="64.5" thickBot="1">
      <c r="A231" s="102"/>
      <c r="B231" s="105"/>
      <c r="C231" s="161" t="s">
        <v>70</v>
      </c>
      <c r="D231" s="162" t="s">
        <v>100</v>
      </c>
      <c r="E231" s="141">
        <v>600</v>
      </c>
      <c r="F231" s="132">
        <f>SUM(G231+L231)</f>
        <v>0</v>
      </c>
      <c r="G231" s="132">
        <f t="shared" si="82"/>
        <v>0</v>
      </c>
      <c r="H231" s="146"/>
      <c r="I231" s="146"/>
      <c r="J231" s="145"/>
      <c r="K231" s="145"/>
      <c r="L231" s="132">
        <f t="shared" si="83"/>
        <v>0</v>
      </c>
      <c r="M231" s="145"/>
      <c r="N231" s="145"/>
      <c r="O231" s="145"/>
      <c r="P231" s="145"/>
      <c r="Q231" s="145"/>
      <c r="R231" s="145"/>
      <c r="S231" s="156">
        <f t="shared" si="80"/>
        <v>0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</row>
    <row r="232" spans="1:140" s="4" customFormat="1" ht="41.25" customHeight="1" thickBot="1">
      <c r="A232" s="102"/>
      <c r="B232" s="105"/>
      <c r="C232" s="163" t="s">
        <v>76</v>
      </c>
      <c r="D232" s="162" t="s">
        <v>119</v>
      </c>
      <c r="E232" s="141">
        <v>731000</v>
      </c>
      <c r="F232" s="132">
        <f>SUM(G232+L232)</f>
        <v>751000</v>
      </c>
      <c r="G232" s="132">
        <f t="shared" si="82"/>
        <v>751000</v>
      </c>
      <c r="H232" s="145">
        <v>751000</v>
      </c>
      <c r="I232" s="145"/>
      <c r="J232" s="146"/>
      <c r="K232" s="145"/>
      <c r="L232" s="132">
        <f t="shared" si="83"/>
        <v>0</v>
      </c>
      <c r="M232" s="145"/>
      <c r="N232" s="145"/>
      <c r="O232" s="145"/>
      <c r="P232" s="145"/>
      <c r="Q232" s="145"/>
      <c r="R232" s="145"/>
      <c r="S232" s="156">
        <f t="shared" si="80"/>
        <v>1.027359781121751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</row>
    <row r="233" spans="1:140" s="5" customFormat="1" ht="21" customHeight="1" thickBot="1">
      <c r="A233" s="101"/>
      <c r="B233" s="68">
        <v>85226</v>
      </c>
      <c r="C233" s="85" t="s">
        <v>49</v>
      </c>
      <c r="D233" s="67"/>
      <c r="E233" s="135">
        <f aca="true" t="shared" si="90" ref="E233:N233">SUM(E234:E234)</f>
        <v>500</v>
      </c>
      <c r="F233" s="135">
        <f t="shared" si="90"/>
        <v>500</v>
      </c>
      <c r="G233" s="135">
        <f t="shared" si="90"/>
        <v>500</v>
      </c>
      <c r="H233" s="135">
        <f t="shared" si="90"/>
        <v>500</v>
      </c>
      <c r="I233" s="135">
        <f t="shared" si="90"/>
        <v>0</v>
      </c>
      <c r="J233" s="135">
        <f t="shared" si="90"/>
        <v>0</v>
      </c>
      <c r="K233" s="135">
        <f t="shared" si="90"/>
        <v>0</v>
      </c>
      <c r="L233" s="135">
        <f t="shared" si="90"/>
        <v>0</v>
      </c>
      <c r="M233" s="135">
        <f t="shared" si="90"/>
        <v>0</v>
      </c>
      <c r="N233" s="135">
        <f t="shared" si="90"/>
        <v>0</v>
      </c>
      <c r="O233" s="135"/>
      <c r="P233" s="135"/>
      <c r="Q233" s="135">
        <f>SUM(Q234:Q234)</f>
        <v>0</v>
      </c>
      <c r="R233" s="135">
        <f>SUM(R234:R234)</f>
        <v>0</v>
      </c>
      <c r="S233" s="156">
        <f t="shared" si="80"/>
        <v>1</v>
      </c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</row>
    <row r="234" spans="1:140" s="4" customFormat="1" ht="15" thickBot="1">
      <c r="A234" s="102"/>
      <c r="B234" s="105"/>
      <c r="C234" s="163" t="s">
        <v>3</v>
      </c>
      <c r="D234" s="162" t="s">
        <v>102</v>
      </c>
      <c r="E234" s="141">
        <v>500</v>
      </c>
      <c r="F234" s="132">
        <f>SUM(G234+L234)</f>
        <v>500</v>
      </c>
      <c r="G234" s="132">
        <f t="shared" si="82"/>
        <v>500</v>
      </c>
      <c r="H234" s="143">
        <v>500</v>
      </c>
      <c r="I234" s="143"/>
      <c r="J234" s="145"/>
      <c r="K234" s="145"/>
      <c r="L234" s="132">
        <f t="shared" si="83"/>
        <v>0</v>
      </c>
      <c r="M234" s="145"/>
      <c r="N234" s="145"/>
      <c r="O234" s="145"/>
      <c r="P234" s="145"/>
      <c r="Q234" s="145"/>
      <c r="R234" s="145"/>
      <c r="S234" s="156">
        <f t="shared" si="80"/>
        <v>1</v>
      </c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</row>
    <row r="235" spans="1:140" s="5" customFormat="1" ht="30.75" customHeight="1" thickBot="1">
      <c r="A235" s="101"/>
      <c r="B235" s="68">
        <v>85228</v>
      </c>
      <c r="C235" s="85" t="s">
        <v>64</v>
      </c>
      <c r="D235" s="67"/>
      <c r="E235" s="135">
        <f>SUM(E236:E237)</f>
        <v>256884</v>
      </c>
      <c r="F235" s="135">
        <f aca="true" t="shared" si="91" ref="F235:R235">SUM(F236:F237)</f>
        <v>256884</v>
      </c>
      <c r="G235" s="135">
        <f t="shared" si="91"/>
        <v>256884</v>
      </c>
      <c r="H235" s="135">
        <f t="shared" si="91"/>
        <v>145884</v>
      </c>
      <c r="I235" s="135">
        <f t="shared" si="91"/>
        <v>111000</v>
      </c>
      <c r="J235" s="135">
        <f t="shared" si="91"/>
        <v>0</v>
      </c>
      <c r="K235" s="135">
        <f t="shared" si="91"/>
        <v>0</v>
      </c>
      <c r="L235" s="135">
        <f t="shared" si="91"/>
        <v>0</v>
      </c>
      <c r="M235" s="135">
        <f t="shared" si="91"/>
        <v>0</v>
      </c>
      <c r="N235" s="135">
        <f t="shared" si="91"/>
        <v>0</v>
      </c>
      <c r="O235" s="135"/>
      <c r="P235" s="135"/>
      <c r="Q235" s="135">
        <f t="shared" si="91"/>
        <v>0</v>
      </c>
      <c r="R235" s="135">
        <f t="shared" si="91"/>
        <v>0</v>
      </c>
      <c r="S235" s="156">
        <f t="shared" si="80"/>
        <v>1</v>
      </c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</row>
    <row r="236" spans="1:140" s="5" customFormat="1" ht="15.75" thickBot="1">
      <c r="A236" s="101"/>
      <c r="B236" s="96"/>
      <c r="C236" s="92" t="s">
        <v>43</v>
      </c>
      <c r="D236" s="69" t="s">
        <v>120</v>
      </c>
      <c r="E236" s="139">
        <v>145884</v>
      </c>
      <c r="F236" s="132">
        <f>SUM(G236+L236)</f>
        <v>145884</v>
      </c>
      <c r="G236" s="132">
        <f t="shared" si="82"/>
        <v>145884</v>
      </c>
      <c r="H236" s="143">
        <v>145884</v>
      </c>
      <c r="I236" s="143"/>
      <c r="J236" s="147"/>
      <c r="K236" s="147"/>
      <c r="L236" s="132">
        <f t="shared" si="83"/>
        <v>0</v>
      </c>
      <c r="M236" s="147"/>
      <c r="N236" s="147"/>
      <c r="O236" s="147"/>
      <c r="P236" s="147"/>
      <c r="Q236" s="147"/>
      <c r="R236" s="147"/>
      <c r="S236" s="156">
        <f t="shared" si="80"/>
        <v>1</v>
      </c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</row>
    <row r="237" spans="1:140" s="8" customFormat="1" ht="64.5" thickBot="1">
      <c r="A237" s="104"/>
      <c r="B237" s="103"/>
      <c r="C237" s="161" t="s">
        <v>70</v>
      </c>
      <c r="D237" s="80" t="s">
        <v>100</v>
      </c>
      <c r="E237" s="141">
        <v>111000</v>
      </c>
      <c r="F237" s="132">
        <f>SUM(G237+L237)</f>
        <v>111000</v>
      </c>
      <c r="G237" s="132">
        <f t="shared" si="82"/>
        <v>111000</v>
      </c>
      <c r="H237" s="145"/>
      <c r="I237" s="143">
        <v>111000</v>
      </c>
      <c r="J237" s="159"/>
      <c r="K237" s="145"/>
      <c r="L237" s="132">
        <f t="shared" si="83"/>
        <v>0</v>
      </c>
      <c r="M237" s="145"/>
      <c r="N237" s="145"/>
      <c r="O237" s="145"/>
      <c r="P237" s="145"/>
      <c r="Q237" s="145"/>
      <c r="R237" s="145"/>
      <c r="S237" s="156">
        <f t="shared" si="80"/>
        <v>1</v>
      </c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</row>
    <row r="238" spans="1:140" s="8" customFormat="1" ht="15.75" thickBot="1">
      <c r="A238" s="104"/>
      <c r="B238" s="68">
        <v>85231</v>
      </c>
      <c r="C238" s="85" t="s">
        <v>59</v>
      </c>
      <c r="D238" s="72"/>
      <c r="E238" s="135">
        <f>SUM(E239)</f>
        <v>207000</v>
      </c>
      <c r="F238" s="135">
        <f aca="true" t="shared" si="92" ref="F238:R238">SUM(F239)</f>
        <v>70000</v>
      </c>
      <c r="G238" s="135">
        <f t="shared" si="92"/>
        <v>70000</v>
      </c>
      <c r="H238" s="135">
        <f t="shared" si="92"/>
        <v>0</v>
      </c>
      <c r="I238" s="135">
        <f t="shared" si="92"/>
        <v>70000</v>
      </c>
      <c r="J238" s="135">
        <f t="shared" si="92"/>
        <v>0</v>
      </c>
      <c r="K238" s="135">
        <f t="shared" si="92"/>
        <v>0</v>
      </c>
      <c r="L238" s="135">
        <f t="shared" si="92"/>
        <v>0</v>
      </c>
      <c r="M238" s="135">
        <f t="shared" si="92"/>
        <v>0</v>
      </c>
      <c r="N238" s="135">
        <f t="shared" si="92"/>
        <v>0</v>
      </c>
      <c r="O238" s="135"/>
      <c r="P238" s="135"/>
      <c r="Q238" s="135">
        <f t="shared" si="92"/>
        <v>0</v>
      </c>
      <c r="R238" s="135">
        <f t="shared" si="92"/>
        <v>0</v>
      </c>
      <c r="S238" s="156">
        <f t="shared" si="80"/>
        <v>0.33816425120772947</v>
      </c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</row>
    <row r="239" spans="1:140" s="4" customFormat="1" ht="64.5" thickBot="1">
      <c r="A239" s="102"/>
      <c r="B239" s="105"/>
      <c r="C239" s="161" t="s">
        <v>65</v>
      </c>
      <c r="D239" s="162" t="s">
        <v>96</v>
      </c>
      <c r="E239" s="141">
        <v>207000</v>
      </c>
      <c r="F239" s="132">
        <f>SUM(G239+L239)</f>
        <v>70000</v>
      </c>
      <c r="G239" s="132">
        <f t="shared" si="82"/>
        <v>70000</v>
      </c>
      <c r="H239" s="145"/>
      <c r="I239" s="145">
        <v>70000</v>
      </c>
      <c r="J239" s="143">
        <v>0</v>
      </c>
      <c r="K239" s="145"/>
      <c r="L239" s="132">
        <f t="shared" si="83"/>
        <v>0</v>
      </c>
      <c r="M239" s="145"/>
      <c r="N239" s="145"/>
      <c r="O239" s="145"/>
      <c r="P239" s="145"/>
      <c r="Q239" s="145"/>
      <c r="R239" s="145"/>
      <c r="S239" s="156">
        <f t="shared" si="80"/>
        <v>0.33816425120772947</v>
      </c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</row>
    <row r="240" spans="1:140" s="5" customFormat="1" ht="21.75" customHeight="1" thickBot="1">
      <c r="A240" s="101"/>
      <c r="B240" s="68">
        <v>85295</v>
      </c>
      <c r="C240" s="85" t="s">
        <v>4</v>
      </c>
      <c r="D240" s="67"/>
      <c r="E240" s="135">
        <f>SUM(E241:E242)</f>
        <v>658312</v>
      </c>
      <c r="F240" s="135">
        <f aca="true" t="shared" si="93" ref="F240:R240">SUM(F241:F242)</f>
        <v>455000</v>
      </c>
      <c r="G240" s="135">
        <f t="shared" si="93"/>
        <v>455000</v>
      </c>
      <c r="H240" s="135">
        <f t="shared" si="93"/>
        <v>455000</v>
      </c>
      <c r="I240" s="135">
        <f t="shared" si="93"/>
        <v>0</v>
      </c>
      <c r="J240" s="135">
        <f t="shared" si="93"/>
        <v>0</v>
      </c>
      <c r="K240" s="135">
        <f t="shared" si="93"/>
        <v>0</v>
      </c>
      <c r="L240" s="135">
        <f t="shared" si="93"/>
        <v>0</v>
      </c>
      <c r="M240" s="135">
        <f t="shared" si="93"/>
        <v>0</v>
      </c>
      <c r="N240" s="135">
        <f t="shared" si="93"/>
        <v>0</v>
      </c>
      <c r="O240" s="135">
        <f t="shared" si="93"/>
        <v>0</v>
      </c>
      <c r="P240" s="135">
        <f t="shared" si="93"/>
        <v>0</v>
      </c>
      <c r="Q240" s="135">
        <f t="shared" si="93"/>
        <v>0</v>
      </c>
      <c r="R240" s="135">
        <f t="shared" si="93"/>
        <v>0</v>
      </c>
      <c r="S240" s="156">
        <f t="shared" si="80"/>
        <v>0.6911616376429414</v>
      </c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</row>
    <row r="241" spans="1:140" s="4" customFormat="1" ht="42" customHeight="1" thickBot="1">
      <c r="A241" s="102"/>
      <c r="B241" s="105"/>
      <c r="C241" s="163" t="s">
        <v>76</v>
      </c>
      <c r="D241" s="162" t="s">
        <v>119</v>
      </c>
      <c r="E241" s="141">
        <v>643000</v>
      </c>
      <c r="F241" s="132">
        <f>SUM(G241+L241)</f>
        <v>455000</v>
      </c>
      <c r="G241" s="132">
        <f t="shared" si="82"/>
        <v>455000</v>
      </c>
      <c r="H241" s="145">
        <v>455000</v>
      </c>
      <c r="I241" s="145"/>
      <c r="J241" s="143"/>
      <c r="K241" s="145"/>
      <c r="L241" s="132">
        <f t="shared" si="83"/>
        <v>0</v>
      </c>
      <c r="M241" s="145"/>
      <c r="N241" s="145"/>
      <c r="O241" s="145"/>
      <c r="P241" s="145"/>
      <c r="Q241" s="145"/>
      <c r="R241" s="145"/>
      <c r="S241" s="156">
        <f t="shared" si="80"/>
        <v>0.7076205287713841</v>
      </c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</row>
    <row r="242" spans="1:140" s="4" customFormat="1" ht="57" customHeight="1" thickBot="1">
      <c r="A242" s="102"/>
      <c r="B242" s="105"/>
      <c r="C242" s="163" t="s">
        <v>152</v>
      </c>
      <c r="D242" s="162" t="s">
        <v>98</v>
      </c>
      <c r="E242" s="141">
        <v>15312</v>
      </c>
      <c r="F242" s="132">
        <f>SUM(G242+L242)</f>
        <v>0</v>
      </c>
      <c r="G242" s="132">
        <f t="shared" si="82"/>
        <v>0</v>
      </c>
      <c r="H242" s="145"/>
      <c r="I242" s="145"/>
      <c r="J242" s="143"/>
      <c r="K242" s="145"/>
      <c r="L242" s="132">
        <f t="shared" si="83"/>
        <v>0</v>
      </c>
      <c r="M242" s="145"/>
      <c r="N242" s="145"/>
      <c r="O242" s="145"/>
      <c r="P242" s="145"/>
      <c r="Q242" s="145"/>
      <c r="R242" s="145"/>
      <c r="S242" s="156">
        <f t="shared" si="80"/>
        <v>0</v>
      </c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</row>
    <row r="243" spans="1:140" s="4" customFormat="1" ht="26.25" thickBot="1">
      <c r="A243" s="74">
        <v>853</v>
      </c>
      <c r="B243" s="66"/>
      <c r="C243" s="87" t="s">
        <v>88</v>
      </c>
      <c r="D243" s="81"/>
      <c r="E243" s="134">
        <f>SUM(E244+E246+E248)</f>
        <v>1568701</v>
      </c>
      <c r="F243" s="134">
        <f aca="true" t="shared" si="94" ref="F243:R243">SUM(F244+F246+F248)</f>
        <v>225578</v>
      </c>
      <c r="G243" s="134">
        <f t="shared" si="94"/>
        <v>225578</v>
      </c>
      <c r="H243" s="134">
        <f t="shared" si="94"/>
        <v>28358</v>
      </c>
      <c r="I243" s="134">
        <f t="shared" si="94"/>
        <v>189000</v>
      </c>
      <c r="J243" s="134">
        <f t="shared" si="94"/>
        <v>8220</v>
      </c>
      <c r="K243" s="134">
        <f t="shared" si="94"/>
        <v>0</v>
      </c>
      <c r="L243" s="134">
        <f t="shared" si="94"/>
        <v>0</v>
      </c>
      <c r="M243" s="134">
        <f t="shared" si="94"/>
        <v>0</v>
      </c>
      <c r="N243" s="134">
        <f t="shared" si="94"/>
        <v>0</v>
      </c>
      <c r="O243" s="134"/>
      <c r="P243" s="134"/>
      <c r="Q243" s="134">
        <f t="shared" si="94"/>
        <v>0</v>
      </c>
      <c r="R243" s="134">
        <f t="shared" si="94"/>
        <v>0</v>
      </c>
      <c r="S243" s="156">
        <f t="shared" si="80"/>
        <v>0.14379923261348085</v>
      </c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</row>
    <row r="244" spans="1:140" s="4" customFormat="1" ht="36.75" customHeight="1" thickBot="1">
      <c r="A244" s="94"/>
      <c r="B244" s="68">
        <v>85311</v>
      </c>
      <c r="C244" s="90" t="s">
        <v>179</v>
      </c>
      <c r="D244" s="82"/>
      <c r="E244" s="135">
        <f>SUM(E245)</f>
        <v>11508</v>
      </c>
      <c r="F244" s="135">
        <f aca="true" t="shared" si="95" ref="F244:R244">SUM(F245)</f>
        <v>8220</v>
      </c>
      <c r="G244" s="135">
        <f>SUM(H244,J245)</f>
        <v>8220</v>
      </c>
      <c r="H244" s="135">
        <f t="shared" si="95"/>
        <v>0</v>
      </c>
      <c r="I244" s="135">
        <f t="shared" si="95"/>
        <v>0</v>
      </c>
      <c r="J244" s="135">
        <v>8220</v>
      </c>
      <c r="K244" s="135">
        <f t="shared" si="95"/>
        <v>0</v>
      </c>
      <c r="L244" s="135">
        <f t="shared" si="95"/>
        <v>0</v>
      </c>
      <c r="M244" s="135">
        <f t="shared" si="95"/>
        <v>0</v>
      </c>
      <c r="N244" s="135">
        <f t="shared" si="95"/>
        <v>0</v>
      </c>
      <c r="O244" s="135"/>
      <c r="P244" s="135"/>
      <c r="Q244" s="135">
        <f t="shared" si="95"/>
        <v>0</v>
      </c>
      <c r="R244" s="135">
        <f t="shared" si="95"/>
        <v>0</v>
      </c>
      <c r="S244" s="156">
        <f t="shared" si="80"/>
        <v>0.7142857142857143</v>
      </c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</row>
    <row r="245" spans="1:140" s="4" customFormat="1" ht="51.75" thickBot="1">
      <c r="A245" s="94"/>
      <c r="B245" s="96"/>
      <c r="C245" s="86" t="s">
        <v>77</v>
      </c>
      <c r="D245" s="83" t="s">
        <v>121</v>
      </c>
      <c r="E245" s="141">
        <v>11508</v>
      </c>
      <c r="F245" s="132">
        <f>SUM(G245+L245)</f>
        <v>8220</v>
      </c>
      <c r="G245" s="132">
        <f t="shared" si="82"/>
        <v>8220</v>
      </c>
      <c r="H245" s="141"/>
      <c r="I245" s="141"/>
      <c r="J245" s="141">
        <v>8220</v>
      </c>
      <c r="K245" s="141"/>
      <c r="L245" s="132">
        <f t="shared" si="83"/>
        <v>0</v>
      </c>
      <c r="M245" s="141"/>
      <c r="N245" s="141"/>
      <c r="O245" s="141"/>
      <c r="P245" s="141"/>
      <c r="Q245" s="141"/>
      <c r="R245" s="141"/>
      <c r="S245" s="156">
        <f t="shared" si="80"/>
        <v>0.7142857142857143</v>
      </c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</row>
    <row r="246" spans="1:140" s="4" customFormat="1" ht="26.25" thickBot="1">
      <c r="A246" s="102"/>
      <c r="B246" s="106">
        <v>85321</v>
      </c>
      <c r="C246" s="85" t="s">
        <v>146</v>
      </c>
      <c r="D246" s="167"/>
      <c r="E246" s="135">
        <f>SUM(E247)</f>
        <v>189800</v>
      </c>
      <c r="F246" s="135">
        <f aca="true" t="shared" si="96" ref="F246:R246">SUM(F247)</f>
        <v>189000</v>
      </c>
      <c r="G246" s="135">
        <f t="shared" si="96"/>
        <v>189000</v>
      </c>
      <c r="H246" s="135">
        <f t="shared" si="96"/>
        <v>0</v>
      </c>
      <c r="I246" s="135">
        <f t="shared" si="96"/>
        <v>189000</v>
      </c>
      <c r="J246" s="135">
        <f t="shared" si="96"/>
        <v>0</v>
      </c>
      <c r="K246" s="135">
        <f t="shared" si="96"/>
        <v>0</v>
      </c>
      <c r="L246" s="135">
        <f t="shared" si="96"/>
        <v>0</v>
      </c>
      <c r="M246" s="135">
        <f t="shared" si="96"/>
        <v>0</v>
      </c>
      <c r="N246" s="135">
        <f t="shared" si="96"/>
        <v>0</v>
      </c>
      <c r="O246" s="135"/>
      <c r="P246" s="135"/>
      <c r="Q246" s="135">
        <f t="shared" si="96"/>
        <v>0</v>
      </c>
      <c r="R246" s="135">
        <f t="shared" si="96"/>
        <v>0</v>
      </c>
      <c r="S246" s="156">
        <f t="shared" si="80"/>
        <v>0.9957850368809273</v>
      </c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</row>
    <row r="247" spans="1:140" s="4" customFormat="1" ht="64.5" thickBot="1">
      <c r="A247" s="102"/>
      <c r="B247" s="105"/>
      <c r="C247" s="161" t="s">
        <v>65</v>
      </c>
      <c r="D247" s="162" t="s">
        <v>96</v>
      </c>
      <c r="E247" s="139">
        <v>189800</v>
      </c>
      <c r="F247" s="132">
        <f>SUM(G247+L247)</f>
        <v>189000</v>
      </c>
      <c r="G247" s="132">
        <f t="shared" si="82"/>
        <v>189000</v>
      </c>
      <c r="H247" s="145">
        <v>0</v>
      </c>
      <c r="I247" s="145">
        <v>189000</v>
      </c>
      <c r="J247" s="143">
        <v>0</v>
      </c>
      <c r="K247" s="145"/>
      <c r="L247" s="132">
        <f t="shared" si="83"/>
        <v>0</v>
      </c>
      <c r="M247" s="145"/>
      <c r="N247" s="145"/>
      <c r="O247" s="145"/>
      <c r="P247" s="145"/>
      <c r="Q247" s="145"/>
      <c r="R247" s="145"/>
      <c r="S247" s="156">
        <f t="shared" si="80"/>
        <v>0.9957850368809273</v>
      </c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</row>
    <row r="248" spans="1:140" s="4" customFormat="1" ht="15" thickBot="1">
      <c r="A248" s="102"/>
      <c r="B248" s="106">
        <v>85395</v>
      </c>
      <c r="C248" s="166" t="s">
        <v>4</v>
      </c>
      <c r="D248" s="167"/>
      <c r="E248" s="135">
        <f>SUM(E249:E262)</f>
        <v>1367393</v>
      </c>
      <c r="F248" s="135">
        <f aca="true" t="shared" si="97" ref="F248:R248">SUM(F249:F262)</f>
        <v>28358</v>
      </c>
      <c r="G248" s="135">
        <f t="shared" si="97"/>
        <v>28358</v>
      </c>
      <c r="H248" s="135">
        <f t="shared" si="97"/>
        <v>28358</v>
      </c>
      <c r="I248" s="135">
        <f t="shared" si="97"/>
        <v>0</v>
      </c>
      <c r="J248" s="135">
        <f t="shared" si="97"/>
        <v>0</v>
      </c>
      <c r="K248" s="135">
        <f t="shared" si="97"/>
        <v>0</v>
      </c>
      <c r="L248" s="135">
        <f t="shared" si="97"/>
        <v>0</v>
      </c>
      <c r="M248" s="135">
        <f t="shared" si="97"/>
        <v>0</v>
      </c>
      <c r="N248" s="135">
        <f t="shared" si="97"/>
        <v>0</v>
      </c>
      <c r="O248" s="135"/>
      <c r="P248" s="135"/>
      <c r="Q248" s="135">
        <f t="shared" si="97"/>
        <v>0</v>
      </c>
      <c r="R248" s="135">
        <f t="shared" si="97"/>
        <v>0</v>
      </c>
      <c r="S248" s="156">
        <f t="shared" si="80"/>
        <v>0.020738734219057725</v>
      </c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</row>
    <row r="249" spans="1:140" s="4" customFormat="1" ht="15" thickBot="1">
      <c r="A249" s="102"/>
      <c r="B249" s="105"/>
      <c r="C249" s="161" t="s">
        <v>150</v>
      </c>
      <c r="D249" s="162" t="s">
        <v>90</v>
      </c>
      <c r="E249" s="139">
        <v>27965</v>
      </c>
      <c r="F249" s="132">
        <f aca="true" t="shared" si="98" ref="F249:F262">SUM(G249+L249)</f>
        <v>28358</v>
      </c>
      <c r="G249" s="132">
        <f t="shared" si="82"/>
        <v>28358</v>
      </c>
      <c r="H249" s="145">
        <v>28358</v>
      </c>
      <c r="I249" s="145"/>
      <c r="J249" s="143"/>
      <c r="K249" s="145"/>
      <c r="L249" s="132">
        <f t="shared" si="83"/>
        <v>0</v>
      </c>
      <c r="M249" s="145"/>
      <c r="N249" s="145"/>
      <c r="O249" s="145"/>
      <c r="P249" s="145"/>
      <c r="Q249" s="145"/>
      <c r="R249" s="145"/>
      <c r="S249" s="156">
        <f t="shared" si="80"/>
        <v>1.0140532808868228</v>
      </c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</row>
    <row r="250" spans="1:140" s="4" customFormat="1" ht="39" thickBot="1">
      <c r="A250" s="102"/>
      <c r="B250" s="105"/>
      <c r="C250" s="161" t="s">
        <v>269</v>
      </c>
      <c r="D250" s="162" t="s">
        <v>244</v>
      </c>
      <c r="E250" s="139">
        <v>567062</v>
      </c>
      <c r="F250" s="132">
        <f t="shared" si="98"/>
        <v>0</v>
      </c>
      <c r="G250" s="132">
        <f t="shared" si="82"/>
        <v>0</v>
      </c>
      <c r="H250" s="145"/>
      <c r="I250" s="145"/>
      <c r="J250" s="143"/>
      <c r="K250" s="145">
        <v>0</v>
      </c>
      <c r="L250" s="132">
        <f t="shared" si="83"/>
        <v>0</v>
      </c>
      <c r="M250" s="145"/>
      <c r="N250" s="145"/>
      <c r="O250" s="145"/>
      <c r="P250" s="145"/>
      <c r="Q250" s="145"/>
      <c r="R250" s="145"/>
      <c r="S250" s="156">
        <f t="shared" si="80"/>
        <v>0</v>
      </c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</row>
    <row r="251" spans="1:140" s="4" customFormat="1" ht="39" thickBot="1">
      <c r="A251" s="102"/>
      <c r="B251" s="105"/>
      <c r="C251" s="161" t="s">
        <v>270</v>
      </c>
      <c r="D251" s="162" t="s">
        <v>244</v>
      </c>
      <c r="E251" s="139">
        <v>173921</v>
      </c>
      <c r="F251" s="132">
        <f t="shared" si="98"/>
        <v>0</v>
      </c>
      <c r="G251" s="132">
        <f t="shared" si="82"/>
        <v>0</v>
      </c>
      <c r="H251" s="145">
        <v>0</v>
      </c>
      <c r="I251" s="145"/>
      <c r="J251" s="143"/>
      <c r="K251" s="145"/>
      <c r="L251" s="132">
        <f t="shared" si="83"/>
        <v>0</v>
      </c>
      <c r="M251" s="145"/>
      <c r="N251" s="145"/>
      <c r="O251" s="145"/>
      <c r="P251" s="145"/>
      <c r="Q251" s="145"/>
      <c r="R251" s="145"/>
      <c r="S251" s="156">
        <f t="shared" si="80"/>
        <v>0</v>
      </c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</row>
    <row r="252" spans="1:140" s="4" customFormat="1" ht="39" thickBot="1">
      <c r="A252" s="102"/>
      <c r="B252" s="105"/>
      <c r="C252" s="161" t="s">
        <v>271</v>
      </c>
      <c r="D252" s="162" t="s">
        <v>244</v>
      </c>
      <c r="E252" s="139">
        <v>199780</v>
      </c>
      <c r="F252" s="132">
        <f t="shared" si="98"/>
        <v>0</v>
      </c>
      <c r="G252" s="132">
        <f t="shared" si="82"/>
        <v>0</v>
      </c>
      <c r="H252" s="145"/>
      <c r="I252" s="145"/>
      <c r="J252" s="143"/>
      <c r="K252" s="145"/>
      <c r="L252" s="132">
        <f t="shared" si="83"/>
        <v>0</v>
      </c>
      <c r="M252" s="145"/>
      <c r="N252" s="145"/>
      <c r="O252" s="145"/>
      <c r="P252" s="145"/>
      <c r="Q252" s="145"/>
      <c r="R252" s="145"/>
      <c r="S252" s="156">
        <f t="shared" si="80"/>
        <v>0</v>
      </c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</row>
    <row r="253" spans="1:140" s="4" customFormat="1" ht="39" thickBot="1">
      <c r="A253" s="102"/>
      <c r="B253" s="105"/>
      <c r="C253" s="161" t="s">
        <v>272</v>
      </c>
      <c r="D253" s="162" t="s">
        <v>244</v>
      </c>
      <c r="E253" s="139">
        <v>55146</v>
      </c>
      <c r="F253" s="132">
        <f t="shared" si="98"/>
        <v>0</v>
      </c>
      <c r="G253" s="132">
        <f t="shared" si="82"/>
        <v>0</v>
      </c>
      <c r="H253" s="145"/>
      <c r="I253" s="145"/>
      <c r="J253" s="143"/>
      <c r="K253" s="145"/>
      <c r="L253" s="132">
        <f t="shared" si="83"/>
        <v>0</v>
      </c>
      <c r="M253" s="145"/>
      <c r="N253" s="145"/>
      <c r="O253" s="145"/>
      <c r="P253" s="145"/>
      <c r="Q253" s="145"/>
      <c r="R253" s="145"/>
      <c r="S253" s="156">
        <f t="shared" si="80"/>
        <v>0</v>
      </c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</row>
    <row r="254" spans="1:140" s="4" customFormat="1" ht="39" thickBot="1">
      <c r="A254" s="102"/>
      <c r="B254" s="105"/>
      <c r="C254" s="161" t="s">
        <v>273</v>
      </c>
      <c r="D254" s="162" t="s">
        <v>244</v>
      </c>
      <c r="E254" s="139">
        <v>47894</v>
      </c>
      <c r="F254" s="132">
        <f t="shared" si="98"/>
        <v>0</v>
      </c>
      <c r="G254" s="132">
        <f t="shared" si="82"/>
        <v>0</v>
      </c>
      <c r="H254" s="145"/>
      <c r="I254" s="145"/>
      <c r="J254" s="143"/>
      <c r="K254" s="145"/>
      <c r="L254" s="132">
        <f t="shared" si="83"/>
        <v>0</v>
      </c>
      <c r="M254" s="145"/>
      <c r="N254" s="145"/>
      <c r="O254" s="145"/>
      <c r="P254" s="145"/>
      <c r="Q254" s="145"/>
      <c r="R254" s="145"/>
      <c r="S254" s="156">
        <f t="shared" si="80"/>
        <v>0</v>
      </c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</row>
    <row r="255" spans="1:140" s="4" customFormat="1" ht="39" thickBot="1">
      <c r="A255" s="102"/>
      <c r="B255" s="105"/>
      <c r="C255" s="161" t="s">
        <v>274</v>
      </c>
      <c r="D255" s="162" t="s">
        <v>244</v>
      </c>
      <c r="E255" s="139">
        <v>123129</v>
      </c>
      <c r="F255" s="132">
        <f t="shared" si="98"/>
        <v>0</v>
      </c>
      <c r="G255" s="132">
        <f t="shared" si="82"/>
        <v>0</v>
      </c>
      <c r="H255" s="145"/>
      <c r="I255" s="145"/>
      <c r="J255" s="143"/>
      <c r="K255" s="145"/>
      <c r="L255" s="132">
        <f t="shared" si="83"/>
        <v>0</v>
      </c>
      <c r="M255" s="145"/>
      <c r="N255" s="145"/>
      <c r="O255" s="145"/>
      <c r="P255" s="145"/>
      <c r="Q255" s="145"/>
      <c r="R255" s="145"/>
      <c r="S255" s="156">
        <f t="shared" si="80"/>
        <v>0</v>
      </c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</row>
    <row r="256" spans="1:140" s="4" customFormat="1" ht="39" thickBot="1">
      <c r="A256" s="102"/>
      <c r="B256" s="105"/>
      <c r="C256" s="161" t="s">
        <v>275</v>
      </c>
      <c r="D256" s="162" t="s">
        <v>244</v>
      </c>
      <c r="E256" s="139">
        <v>101747</v>
      </c>
      <c r="F256" s="132">
        <f t="shared" si="98"/>
        <v>0</v>
      </c>
      <c r="G256" s="132">
        <f t="shared" si="82"/>
        <v>0</v>
      </c>
      <c r="H256" s="145"/>
      <c r="I256" s="145"/>
      <c r="J256" s="143"/>
      <c r="K256" s="145"/>
      <c r="L256" s="132">
        <f t="shared" si="83"/>
        <v>0</v>
      </c>
      <c r="M256" s="145"/>
      <c r="N256" s="145"/>
      <c r="O256" s="145"/>
      <c r="P256" s="145"/>
      <c r="Q256" s="145"/>
      <c r="R256" s="145"/>
      <c r="S256" s="156">
        <f t="shared" si="80"/>
        <v>0</v>
      </c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</row>
    <row r="257" spans="1:140" s="4" customFormat="1" ht="39" thickBot="1">
      <c r="A257" s="102"/>
      <c r="B257" s="105"/>
      <c r="C257" s="161" t="s">
        <v>276</v>
      </c>
      <c r="D257" s="162" t="s">
        <v>189</v>
      </c>
      <c r="E257" s="139">
        <v>9430</v>
      </c>
      <c r="F257" s="132">
        <f t="shared" si="98"/>
        <v>0</v>
      </c>
      <c r="G257" s="132">
        <f t="shared" si="82"/>
        <v>0</v>
      </c>
      <c r="H257" s="145"/>
      <c r="I257" s="145"/>
      <c r="J257" s="143"/>
      <c r="K257" s="145"/>
      <c r="L257" s="132">
        <f t="shared" si="83"/>
        <v>0</v>
      </c>
      <c r="M257" s="145"/>
      <c r="N257" s="145"/>
      <c r="O257" s="145"/>
      <c r="P257" s="145"/>
      <c r="Q257" s="145"/>
      <c r="R257" s="145"/>
      <c r="S257" s="156">
        <f t="shared" si="80"/>
        <v>0</v>
      </c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</row>
    <row r="258" spans="1:140" s="4" customFormat="1" ht="39" thickBot="1">
      <c r="A258" s="102"/>
      <c r="B258" s="105"/>
      <c r="C258" s="161" t="s">
        <v>294</v>
      </c>
      <c r="D258" s="162" t="s">
        <v>189</v>
      </c>
      <c r="E258" s="139">
        <v>11168</v>
      </c>
      <c r="F258" s="132">
        <f t="shared" si="98"/>
        <v>0</v>
      </c>
      <c r="G258" s="132">
        <f t="shared" si="82"/>
        <v>0</v>
      </c>
      <c r="H258" s="145"/>
      <c r="I258" s="145"/>
      <c r="J258" s="143"/>
      <c r="K258" s="145"/>
      <c r="L258" s="132">
        <f t="shared" si="83"/>
        <v>0</v>
      </c>
      <c r="M258" s="145"/>
      <c r="N258" s="145"/>
      <c r="O258" s="145"/>
      <c r="P258" s="145"/>
      <c r="Q258" s="145"/>
      <c r="R258" s="145"/>
      <c r="S258" s="156">
        <f t="shared" si="80"/>
        <v>0</v>
      </c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</row>
    <row r="259" spans="1:140" s="4" customFormat="1" ht="39" thickBot="1">
      <c r="A259" s="102"/>
      <c r="B259" s="105"/>
      <c r="C259" s="161" t="s">
        <v>277</v>
      </c>
      <c r="D259" s="162" t="s">
        <v>189</v>
      </c>
      <c r="E259" s="139">
        <v>15558</v>
      </c>
      <c r="F259" s="132">
        <f t="shared" si="98"/>
        <v>0</v>
      </c>
      <c r="G259" s="132">
        <f t="shared" si="82"/>
        <v>0</v>
      </c>
      <c r="H259" s="145"/>
      <c r="I259" s="145"/>
      <c r="J259" s="143"/>
      <c r="K259" s="145"/>
      <c r="L259" s="132">
        <f t="shared" si="83"/>
        <v>0</v>
      </c>
      <c r="M259" s="145"/>
      <c r="N259" s="145"/>
      <c r="O259" s="145"/>
      <c r="P259" s="145"/>
      <c r="Q259" s="145"/>
      <c r="R259" s="145"/>
      <c r="S259" s="156">
        <f t="shared" si="80"/>
        <v>0</v>
      </c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</row>
    <row r="260" spans="1:140" s="4" customFormat="1" ht="39" thickBot="1">
      <c r="A260" s="102"/>
      <c r="B260" s="105"/>
      <c r="C260" s="161" t="s">
        <v>278</v>
      </c>
      <c r="D260" s="162" t="s">
        <v>189</v>
      </c>
      <c r="E260" s="139">
        <v>9732</v>
      </c>
      <c r="F260" s="132">
        <f t="shared" si="98"/>
        <v>0</v>
      </c>
      <c r="G260" s="132">
        <f t="shared" si="82"/>
        <v>0</v>
      </c>
      <c r="H260" s="145"/>
      <c r="I260" s="145"/>
      <c r="J260" s="143"/>
      <c r="K260" s="145"/>
      <c r="L260" s="132">
        <f t="shared" si="83"/>
        <v>0</v>
      </c>
      <c r="M260" s="145"/>
      <c r="N260" s="145"/>
      <c r="O260" s="145"/>
      <c r="P260" s="145"/>
      <c r="Q260" s="145"/>
      <c r="R260" s="145"/>
      <c r="S260" s="156">
        <f t="shared" si="80"/>
        <v>0</v>
      </c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</row>
    <row r="261" spans="1:140" s="4" customFormat="1" ht="39" thickBot="1">
      <c r="A261" s="102"/>
      <c r="B261" s="105"/>
      <c r="C261" s="161" t="s">
        <v>279</v>
      </c>
      <c r="D261" s="162" t="s">
        <v>189</v>
      </c>
      <c r="E261" s="139">
        <v>8499</v>
      </c>
      <c r="F261" s="132">
        <f t="shared" si="98"/>
        <v>0</v>
      </c>
      <c r="G261" s="132">
        <f t="shared" si="82"/>
        <v>0</v>
      </c>
      <c r="H261" s="145"/>
      <c r="I261" s="145"/>
      <c r="J261" s="143"/>
      <c r="K261" s="145"/>
      <c r="L261" s="132">
        <f t="shared" si="83"/>
        <v>0</v>
      </c>
      <c r="M261" s="145"/>
      <c r="N261" s="145"/>
      <c r="O261" s="145"/>
      <c r="P261" s="145"/>
      <c r="Q261" s="145"/>
      <c r="R261" s="145"/>
      <c r="S261" s="156">
        <f t="shared" si="80"/>
        <v>0</v>
      </c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</row>
    <row r="262" spans="1:140" s="4" customFormat="1" ht="39" thickBot="1">
      <c r="A262" s="102"/>
      <c r="B262" s="105"/>
      <c r="C262" s="161" t="s">
        <v>271</v>
      </c>
      <c r="D262" s="162" t="s">
        <v>189</v>
      </c>
      <c r="E262" s="139">
        <v>16362</v>
      </c>
      <c r="F262" s="132">
        <f t="shared" si="98"/>
        <v>0</v>
      </c>
      <c r="G262" s="132">
        <f t="shared" si="82"/>
        <v>0</v>
      </c>
      <c r="H262" s="145"/>
      <c r="I262" s="145"/>
      <c r="J262" s="143"/>
      <c r="K262" s="145"/>
      <c r="L262" s="132">
        <f t="shared" si="83"/>
        <v>0</v>
      </c>
      <c r="M262" s="145"/>
      <c r="N262" s="145"/>
      <c r="O262" s="145"/>
      <c r="P262" s="145"/>
      <c r="Q262" s="145"/>
      <c r="R262" s="145"/>
      <c r="S262" s="156">
        <f t="shared" si="80"/>
        <v>0</v>
      </c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</row>
    <row r="263" spans="1:140" s="7" customFormat="1" ht="15.75" thickBot="1">
      <c r="A263" s="74">
        <v>854</v>
      </c>
      <c r="B263" s="66"/>
      <c r="C263" s="87" t="s">
        <v>50</v>
      </c>
      <c r="D263" s="66"/>
      <c r="E263" s="134">
        <f>SUM(E264+E266+E270)</f>
        <v>2070064</v>
      </c>
      <c r="F263" s="134">
        <f aca="true" t="shared" si="99" ref="F263:R263">SUM(F264+F266+F270)</f>
        <v>1408815</v>
      </c>
      <c r="G263" s="134">
        <f t="shared" si="99"/>
        <v>1408815</v>
      </c>
      <c r="H263" s="134">
        <f t="shared" si="99"/>
        <v>1408815</v>
      </c>
      <c r="I263" s="134">
        <f t="shared" si="99"/>
        <v>0</v>
      </c>
      <c r="J263" s="134">
        <f t="shared" si="99"/>
        <v>0</v>
      </c>
      <c r="K263" s="134">
        <f t="shared" si="99"/>
        <v>0</v>
      </c>
      <c r="L263" s="134">
        <f t="shared" si="99"/>
        <v>0</v>
      </c>
      <c r="M263" s="134">
        <f t="shared" si="99"/>
        <v>0</v>
      </c>
      <c r="N263" s="134">
        <f t="shared" si="99"/>
        <v>0</v>
      </c>
      <c r="O263" s="134"/>
      <c r="P263" s="134"/>
      <c r="Q263" s="134">
        <f t="shared" si="99"/>
        <v>0</v>
      </c>
      <c r="R263" s="134">
        <f t="shared" si="99"/>
        <v>0</v>
      </c>
      <c r="S263" s="156">
        <f t="shared" si="80"/>
        <v>0.6805659148702649</v>
      </c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</row>
    <row r="264" spans="1:140" s="7" customFormat="1" ht="32.25" customHeight="1" thickBot="1">
      <c r="A264" s="95"/>
      <c r="B264" s="73">
        <v>85406</v>
      </c>
      <c r="C264" s="93" t="s">
        <v>156</v>
      </c>
      <c r="D264" s="73"/>
      <c r="E264" s="135">
        <f>SUM(E265:E265)</f>
        <v>1200</v>
      </c>
      <c r="F264" s="135">
        <f aca="true" t="shared" si="100" ref="F264:R264">SUM(F265:F265)</f>
        <v>1000</v>
      </c>
      <c r="G264" s="135">
        <f t="shared" si="100"/>
        <v>1000</v>
      </c>
      <c r="H264" s="135">
        <f t="shared" si="100"/>
        <v>1000</v>
      </c>
      <c r="I264" s="135">
        <f t="shared" si="100"/>
        <v>0</v>
      </c>
      <c r="J264" s="135">
        <f t="shared" si="100"/>
        <v>0</v>
      </c>
      <c r="K264" s="135">
        <f t="shared" si="100"/>
        <v>0</v>
      </c>
      <c r="L264" s="135">
        <f t="shared" si="100"/>
        <v>0</v>
      </c>
      <c r="M264" s="135">
        <f t="shared" si="100"/>
        <v>0</v>
      </c>
      <c r="N264" s="135">
        <f t="shared" si="100"/>
        <v>0</v>
      </c>
      <c r="O264" s="135"/>
      <c r="P264" s="135"/>
      <c r="Q264" s="135">
        <f t="shared" si="100"/>
        <v>0</v>
      </c>
      <c r="R264" s="135">
        <f t="shared" si="100"/>
        <v>0</v>
      </c>
      <c r="S264" s="156">
        <f t="shared" si="80"/>
        <v>0.8333333333333334</v>
      </c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</row>
    <row r="265" spans="1:140" s="7" customFormat="1" ht="15.75" thickBot="1">
      <c r="A265" s="95"/>
      <c r="B265" s="96"/>
      <c r="C265" s="163" t="s">
        <v>3</v>
      </c>
      <c r="D265" s="162" t="s">
        <v>102</v>
      </c>
      <c r="E265" s="141">
        <v>1200</v>
      </c>
      <c r="F265" s="132">
        <f>SUM(G265+L265)</f>
        <v>1000</v>
      </c>
      <c r="G265" s="132">
        <f t="shared" si="82"/>
        <v>1000</v>
      </c>
      <c r="H265" s="141">
        <v>1000</v>
      </c>
      <c r="I265" s="141"/>
      <c r="J265" s="141"/>
      <c r="K265" s="141"/>
      <c r="L265" s="132">
        <f t="shared" si="83"/>
        <v>0</v>
      </c>
      <c r="M265" s="141"/>
      <c r="N265" s="141"/>
      <c r="O265" s="141"/>
      <c r="P265" s="141"/>
      <c r="Q265" s="141"/>
      <c r="R265" s="141"/>
      <c r="S265" s="156">
        <f t="shared" si="80"/>
        <v>0.8333333333333334</v>
      </c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</row>
    <row r="266" spans="1:140" s="5" customFormat="1" ht="18" customHeight="1" thickBot="1">
      <c r="A266" s="101"/>
      <c r="B266" s="68">
        <v>85410</v>
      </c>
      <c r="C266" s="85" t="s">
        <v>51</v>
      </c>
      <c r="D266" s="67"/>
      <c r="E266" s="135">
        <f>SUM(E267:E269)</f>
        <v>1499850</v>
      </c>
      <c r="F266" s="135">
        <f aca="true" t="shared" si="101" ref="F266:R266">SUM(F267:F269)</f>
        <v>1407815</v>
      </c>
      <c r="G266" s="135">
        <f t="shared" si="101"/>
        <v>1407815</v>
      </c>
      <c r="H266" s="135">
        <f t="shared" si="101"/>
        <v>1407815</v>
      </c>
      <c r="I266" s="135">
        <f t="shared" si="101"/>
        <v>0</v>
      </c>
      <c r="J266" s="135">
        <f t="shared" si="101"/>
        <v>0</v>
      </c>
      <c r="K266" s="135">
        <f t="shared" si="101"/>
        <v>0</v>
      </c>
      <c r="L266" s="135">
        <f t="shared" si="101"/>
        <v>0</v>
      </c>
      <c r="M266" s="135">
        <f t="shared" si="101"/>
        <v>0</v>
      </c>
      <c r="N266" s="135">
        <f t="shared" si="101"/>
        <v>0</v>
      </c>
      <c r="O266" s="135"/>
      <c r="P266" s="135"/>
      <c r="Q266" s="135">
        <f t="shared" si="101"/>
        <v>0</v>
      </c>
      <c r="R266" s="135">
        <f t="shared" si="101"/>
        <v>0</v>
      </c>
      <c r="S266" s="156">
        <f t="shared" si="80"/>
        <v>0.9386371970530386</v>
      </c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</row>
    <row r="267" spans="1:140" s="4" customFormat="1" ht="91.5" customHeight="1" thickBot="1">
      <c r="A267" s="102"/>
      <c r="B267" s="105"/>
      <c r="C267" s="163" t="s">
        <v>83</v>
      </c>
      <c r="D267" s="162" t="s">
        <v>93</v>
      </c>
      <c r="E267" s="139">
        <v>43705</v>
      </c>
      <c r="F267" s="132">
        <f>SUM(G267+L267)</f>
        <v>40705</v>
      </c>
      <c r="G267" s="132">
        <f aca="true" t="shared" si="102" ref="G267:G305">SUM(H267:K267)</f>
        <v>40705</v>
      </c>
      <c r="H267" s="143">
        <v>40705</v>
      </c>
      <c r="I267" s="143"/>
      <c r="J267" s="145"/>
      <c r="K267" s="145"/>
      <c r="L267" s="132">
        <f aca="true" t="shared" si="103" ref="L267:L305">SUM(M267:R267)</f>
        <v>0</v>
      </c>
      <c r="M267" s="145"/>
      <c r="N267" s="145"/>
      <c r="O267" s="145"/>
      <c r="P267" s="145"/>
      <c r="Q267" s="145"/>
      <c r="R267" s="145"/>
      <c r="S267" s="156">
        <f t="shared" si="80"/>
        <v>0.9313579681958586</v>
      </c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</row>
    <row r="268" spans="1:140" s="4" customFormat="1" ht="15" thickBot="1">
      <c r="A268" s="102"/>
      <c r="B268" s="105"/>
      <c r="C268" s="163" t="s">
        <v>43</v>
      </c>
      <c r="D268" s="162" t="s">
        <v>120</v>
      </c>
      <c r="E268" s="139">
        <v>1445945</v>
      </c>
      <c r="F268" s="132">
        <f>SUM(G268+L268)</f>
        <v>1358910</v>
      </c>
      <c r="G268" s="132">
        <f t="shared" si="102"/>
        <v>1358910</v>
      </c>
      <c r="H268" s="143">
        <v>1358910</v>
      </c>
      <c r="I268" s="143"/>
      <c r="J268" s="145"/>
      <c r="K268" s="145"/>
      <c r="L268" s="132">
        <f t="shared" si="103"/>
        <v>0</v>
      </c>
      <c r="M268" s="145"/>
      <c r="N268" s="145"/>
      <c r="O268" s="145"/>
      <c r="P268" s="145"/>
      <c r="Q268" s="145"/>
      <c r="R268" s="145"/>
      <c r="S268" s="156">
        <f t="shared" si="80"/>
        <v>0.9398075307152071</v>
      </c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</row>
    <row r="269" spans="1:140" s="4" customFormat="1" ht="18" customHeight="1" thickBot="1">
      <c r="A269" s="102"/>
      <c r="B269" s="105"/>
      <c r="C269" s="163" t="s">
        <v>3</v>
      </c>
      <c r="D269" s="162" t="s">
        <v>102</v>
      </c>
      <c r="E269" s="139">
        <v>10200</v>
      </c>
      <c r="F269" s="132">
        <f>SUM(G269+L269)</f>
        <v>8200</v>
      </c>
      <c r="G269" s="132">
        <f t="shared" si="102"/>
        <v>8200</v>
      </c>
      <c r="H269" s="143">
        <v>8200</v>
      </c>
      <c r="I269" s="143"/>
      <c r="J269" s="145"/>
      <c r="K269" s="145"/>
      <c r="L269" s="132">
        <f t="shared" si="103"/>
        <v>0</v>
      </c>
      <c r="M269" s="145"/>
      <c r="N269" s="145"/>
      <c r="O269" s="145"/>
      <c r="P269" s="145"/>
      <c r="Q269" s="145"/>
      <c r="R269" s="145"/>
      <c r="S269" s="156">
        <f aca="true" t="shared" si="104" ref="S269:S306">F269/E269</f>
        <v>0.803921568627451</v>
      </c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</row>
    <row r="270" spans="1:140" s="5" customFormat="1" ht="15.75" thickBot="1">
      <c r="A270" s="101"/>
      <c r="B270" s="68">
        <v>85415</v>
      </c>
      <c r="C270" s="85" t="s">
        <v>52</v>
      </c>
      <c r="D270" s="67"/>
      <c r="E270" s="135">
        <f>SUM(E271:E271)</f>
        <v>569014</v>
      </c>
      <c r="F270" s="135">
        <f aca="true" t="shared" si="105" ref="F270:R270">SUM(F271:F271)</f>
        <v>0</v>
      </c>
      <c r="G270" s="135">
        <f t="shared" si="105"/>
        <v>0</v>
      </c>
      <c r="H270" s="135">
        <f t="shared" si="105"/>
        <v>0</v>
      </c>
      <c r="I270" s="135">
        <f t="shared" si="105"/>
        <v>0</v>
      </c>
      <c r="J270" s="135">
        <f t="shared" si="105"/>
        <v>0</v>
      </c>
      <c r="K270" s="135">
        <f t="shared" si="105"/>
        <v>0</v>
      </c>
      <c r="L270" s="135">
        <f t="shared" si="105"/>
        <v>0</v>
      </c>
      <c r="M270" s="135">
        <f t="shared" si="105"/>
        <v>0</v>
      </c>
      <c r="N270" s="135">
        <f t="shared" si="105"/>
        <v>0</v>
      </c>
      <c r="O270" s="135"/>
      <c r="P270" s="135"/>
      <c r="Q270" s="135">
        <f t="shared" si="105"/>
        <v>0</v>
      </c>
      <c r="R270" s="135">
        <f t="shared" si="105"/>
        <v>0</v>
      </c>
      <c r="S270" s="156">
        <f t="shared" si="104"/>
        <v>0</v>
      </c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</row>
    <row r="271" spans="1:140" s="4" customFormat="1" ht="42" customHeight="1" thickBot="1">
      <c r="A271" s="102"/>
      <c r="B271" s="105"/>
      <c r="C271" s="163" t="s">
        <v>76</v>
      </c>
      <c r="D271" s="162" t="s">
        <v>119</v>
      </c>
      <c r="E271" s="141">
        <v>569014</v>
      </c>
      <c r="F271" s="132">
        <f>SUM(G271+L271)</f>
        <v>0</v>
      </c>
      <c r="G271" s="132">
        <f t="shared" si="102"/>
        <v>0</v>
      </c>
      <c r="H271" s="145">
        <v>0</v>
      </c>
      <c r="I271" s="145"/>
      <c r="J271" s="143">
        <v>0</v>
      </c>
      <c r="K271" s="145"/>
      <c r="L271" s="132">
        <f t="shared" si="103"/>
        <v>0</v>
      </c>
      <c r="M271" s="145"/>
      <c r="N271" s="145"/>
      <c r="O271" s="145"/>
      <c r="P271" s="145"/>
      <c r="Q271" s="145"/>
      <c r="R271" s="145"/>
      <c r="S271" s="156">
        <f t="shared" si="104"/>
        <v>0</v>
      </c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</row>
    <row r="272" spans="1:140" s="7" customFormat="1" ht="26.25" thickBot="1">
      <c r="A272" s="74">
        <v>900</v>
      </c>
      <c r="B272" s="66"/>
      <c r="C272" s="87" t="s">
        <v>53</v>
      </c>
      <c r="D272" s="66"/>
      <c r="E272" s="134">
        <f>SUM(E273+E280+E282+E284)</f>
        <v>14176438</v>
      </c>
      <c r="F272" s="134">
        <f aca="true" t="shared" si="106" ref="F272:R272">SUM(F273+F280+F282+F284)</f>
        <v>1524857</v>
      </c>
      <c r="G272" s="134">
        <f t="shared" si="106"/>
        <v>1211910</v>
      </c>
      <c r="H272" s="134">
        <f t="shared" si="106"/>
        <v>1211910</v>
      </c>
      <c r="I272" s="134">
        <f t="shared" si="106"/>
        <v>0</v>
      </c>
      <c r="J272" s="134">
        <f t="shared" si="106"/>
        <v>0</v>
      </c>
      <c r="K272" s="134">
        <f t="shared" si="106"/>
        <v>0</v>
      </c>
      <c r="L272" s="134">
        <f t="shared" si="106"/>
        <v>312947</v>
      </c>
      <c r="M272" s="134">
        <f t="shared" si="106"/>
        <v>312947</v>
      </c>
      <c r="N272" s="134">
        <f t="shared" si="106"/>
        <v>0</v>
      </c>
      <c r="O272" s="134">
        <f t="shared" si="106"/>
        <v>0</v>
      </c>
      <c r="P272" s="134">
        <f t="shared" si="106"/>
        <v>0</v>
      </c>
      <c r="Q272" s="134">
        <f t="shared" si="106"/>
        <v>0</v>
      </c>
      <c r="R272" s="134">
        <f t="shared" si="106"/>
        <v>0</v>
      </c>
      <c r="S272" s="156">
        <f t="shared" si="104"/>
        <v>0.10756277423143952</v>
      </c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</row>
    <row r="273" spans="1:140" s="5" customFormat="1" ht="15.75" thickBot="1">
      <c r="A273" s="101"/>
      <c r="B273" s="68">
        <v>90002</v>
      </c>
      <c r="C273" s="85" t="s">
        <v>54</v>
      </c>
      <c r="D273" s="67"/>
      <c r="E273" s="135">
        <f>SUM(E274:E279)</f>
        <v>11738381</v>
      </c>
      <c r="F273" s="135">
        <f aca="true" t="shared" si="107" ref="F273:R273">SUM(F274:F279)</f>
        <v>600000</v>
      </c>
      <c r="G273" s="135">
        <f t="shared" si="107"/>
        <v>600000</v>
      </c>
      <c r="H273" s="135">
        <f t="shared" si="107"/>
        <v>600000</v>
      </c>
      <c r="I273" s="135">
        <f t="shared" si="107"/>
        <v>0</v>
      </c>
      <c r="J273" s="135">
        <f t="shared" si="107"/>
        <v>0</v>
      </c>
      <c r="K273" s="135">
        <f t="shared" si="107"/>
        <v>0</v>
      </c>
      <c r="L273" s="135">
        <f t="shared" si="107"/>
        <v>0</v>
      </c>
      <c r="M273" s="135">
        <f t="shared" si="107"/>
        <v>0</v>
      </c>
      <c r="N273" s="135">
        <f t="shared" si="107"/>
        <v>0</v>
      </c>
      <c r="O273" s="135">
        <f t="shared" si="107"/>
        <v>0</v>
      </c>
      <c r="P273" s="135">
        <f t="shared" si="107"/>
        <v>0</v>
      </c>
      <c r="Q273" s="135">
        <f t="shared" si="107"/>
        <v>0</v>
      </c>
      <c r="R273" s="135">
        <f t="shared" si="107"/>
        <v>0</v>
      </c>
      <c r="S273" s="156">
        <f t="shared" si="104"/>
        <v>0.051114374290628324</v>
      </c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</row>
    <row r="274" spans="1:140" s="4" customFormat="1" ht="15" thickBot="1">
      <c r="A274" s="102"/>
      <c r="B274" s="105"/>
      <c r="C274" s="163" t="s">
        <v>43</v>
      </c>
      <c r="D274" s="162" t="s">
        <v>120</v>
      </c>
      <c r="E274" s="141">
        <v>650000</v>
      </c>
      <c r="F274" s="132">
        <f aca="true" t="shared" si="108" ref="F274:F279">SUM(G274+L274)</f>
        <v>600000</v>
      </c>
      <c r="G274" s="132">
        <f t="shared" si="102"/>
        <v>600000</v>
      </c>
      <c r="H274" s="143">
        <v>600000</v>
      </c>
      <c r="I274" s="143"/>
      <c r="J274" s="145"/>
      <c r="K274" s="145">
        <v>0</v>
      </c>
      <c r="L274" s="132">
        <f t="shared" si="103"/>
        <v>0</v>
      </c>
      <c r="M274" s="145"/>
      <c r="N274" s="145"/>
      <c r="O274" s="145"/>
      <c r="P274" s="145"/>
      <c r="Q274" s="145"/>
      <c r="R274" s="145"/>
      <c r="S274" s="156">
        <f t="shared" si="104"/>
        <v>0.9230769230769231</v>
      </c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</row>
    <row r="275" spans="1:140" s="4" customFormat="1" ht="15" thickBot="1">
      <c r="A275" s="102"/>
      <c r="B275" s="105"/>
      <c r="C275" s="163" t="s">
        <v>150</v>
      </c>
      <c r="D275" s="162" t="s">
        <v>90</v>
      </c>
      <c r="E275" s="141">
        <v>15025</v>
      </c>
      <c r="F275" s="132">
        <f t="shared" si="108"/>
        <v>0</v>
      </c>
      <c r="G275" s="132">
        <f t="shared" si="102"/>
        <v>0</v>
      </c>
      <c r="H275" s="143"/>
      <c r="I275" s="143"/>
      <c r="J275" s="145"/>
      <c r="K275" s="145"/>
      <c r="L275" s="132">
        <f t="shared" si="103"/>
        <v>0</v>
      </c>
      <c r="M275" s="145"/>
      <c r="N275" s="145"/>
      <c r="O275" s="145"/>
      <c r="P275" s="145"/>
      <c r="Q275" s="145"/>
      <c r="R275" s="145"/>
      <c r="S275" s="156">
        <f t="shared" si="104"/>
        <v>0</v>
      </c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</row>
    <row r="276" spans="1:140" s="4" customFormat="1" ht="77.25" customHeight="1" thickBot="1">
      <c r="A276" s="102"/>
      <c r="B276" s="105"/>
      <c r="C276" s="86" t="s">
        <v>251</v>
      </c>
      <c r="D276" s="162" t="s">
        <v>233</v>
      </c>
      <c r="E276" s="141">
        <v>6000357</v>
      </c>
      <c r="F276" s="132">
        <f t="shared" si="108"/>
        <v>0</v>
      </c>
      <c r="G276" s="132">
        <f t="shared" si="102"/>
        <v>0</v>
      </c>
      <c r="H276" s="143"/>
      <c r="I276" s="143"/>
      <c r="J276" s="145"/>
      <c r="K276" s="145"/>
      <c r="L276" s="132">
        <f t="shared" si="103"/>
        <v>0</v>
      </c>
      <c r="M276" s="145"/>
      <c r="N276" s="145"/>
      <c r="O276" s="145"/>
      <c r="P276" s="145"/>
      <c r="Q276" s="145"/>
      <c r="R276" s="145"/>
      <c r="S276" s="156">
        <f t="shared" si="104"/>
        <v>0</v>
      </c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</row>
    <row r="277" spans="1:140" s="4" customFormat="1" ht="64.5" thickBot="1">
      <c r="A277" s="102"/>
      <c r="B277" s="105"/>
      <c r="C277" s="89" t="s">
        <v>171</v>
      </c>
      <c r="D277" s="80" t="s">
        <v>220</v>
      </c>
      <c r="E277" s="141">
        <v>3797640</v>
      </c>
      <c r="F277" s="132">
        <f t="shared" si="108"/>
        <v>0</v>
      </c>
      <c r="G277" s="132">
        <f t="shared" si="102"/>
        <v>0</v>
      </c>
      <c r="H277" s="143"/>
      <c r="I277" s="143"/>
      <c r="J277" s="145"/>
      <c r="K277" s="145"/>
      <c r="L277" s="132">
        <f t="shared" si="103"/>
        <v>0</v>
      </c>
      <c r="M277" s="145"/>
      <c r="N277" s="145"/>
      <c r="O277" s="145"/>
      <c r="P277" s="145"/>
      <c r="Q277" s="145"/>
      <c r="R277" s="145"/>
      <c r="S277" s="156">
        <f t="shared" si="104"/>
        <v>0</v>
      </c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</row>
    <row r="278" spans="1:140" s="4" customFormat="1" ht="64.5" thickBot="1">
      <c r="A278" s="102"/>
      <c r="B278" s="105"/>
      <c r="C278" s="89" t="s">
        <v>172</v>
      </c>
      <c r="D278" s="80" t="s">
        <v>221</v>
      </c>
      <c r="E278" s="141">
        <v>1271814</v>
      </c>
      <c r="F278" s="132">
        <f t="shared" si="108"/>
        <v>0</v>
      </c>
      <c r="G278" s="132">
        <f t="shared" si="102"/>
        <v>0</v>
      </c>
      <c r="H278" s="143"/>
      <c r="I278" s="143"/>
      <c r="J278" s="145"/>
      <c r="K278" s="145"/>
      <c r="L278" s="132">
        <f t="shared" si="103"/>
        <v>0</v>
      </c>
      <c r="M278" s="145"/>
      <c r="N278" s="173"/>
      <c r="O278" s="175"/>
      <c r="P278" s="173"/>
      <c r="Q278" s="145"/>
      <c r="R278" s="145"/>
      <c r="S278" s="156">
        <f t="shared" si="104"/>
        <v>0</v>
      </c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</row>
    <row r="279" spans="1:140" s="4" customFormat="1" ht="51.75" thickBot="1">
      <c r="A279" s="102"/>
      <c r="B279" s="105"/>
      <c r="C279" s="163" t="s">
        <v>190</v>
      </c>
      <c r="D279" s="162" t="s">
        <v>191</v>
      </c>
      <c r="E279" s="141">
        <v>3545</v>
      </c>
      <c r="F279" s="132">
        <f t="shared" si="108"/>
        <v>0</v>
      </c>
      <c r="G279" s="132">
        <f t="shared" si="102"/>
        <v>0</v>
      </c>
      <c r="H279" s="143"/>
      <c r="I279" s="143"/>
      <c r="J279" s="145"/>
      <c r="K279" s="145"/>
      <c r="L279" s="132">
        <f t="shared" si="103"/>
        <v>0</v>
      </c>
      <c r="M279" s="145"/>
      <c r="N279" s="145"/>
      <c r="O279" s="145"/>
      <c r="P279" s="145"/>
      <c r="Q279" s="145"/>
      <c r="R279" s="145"/>
      <c r="S279" s="156">
        <f t="shared" si="104"/>
        <v>0</v>
      </c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</row>
    <row r="280" spans="1:140" s="4" customFormat="1" ht="29.25" thickBot="1">
      <c r="A280" s="102"/>
      <c r="B280" s="106" t="s">
        <v>295</v>
      </c>
      <c r="C280" s="177" t="s">
        <v>296</v>
      </c>
      <c r="D280" s="106"/>
      <c r="E280" s="187">
        <f>SUM(E281)</f>
        <v>1214849</v>
      </c>
      <c r="F280" s="187">
        <f aca="true" t="shared" si="109" ref="F280:R280">SUM(F281)</f>
        <v>312947</v>
      </c>
      <c r="G280" s="187">
        <f t="shared" si="109"/>
        <v>0</v>
      </c>
      <c r="H280" s="187">
        <f t="shared" si="109"/>
        <v>0</v>
      </c>
      <c r="I280" s="187">
        <f t="shared" si="109"/>
        <v>0</v>
      </c>
      <c r="J280" s="187">
        <f t="shared" si="109"/>
        <v>0</v>
      </c>
      <c r="K280" s="187">
        <f t="shared" si="109"/>
        <v>0</v>
      </c>
      <c r="L280" s="187">
        <f t="shared" si="109"/>
        <v>312947</v>
      </c>
      <c r="M280" s="187">
        <f t="shared" si="109"/>
        <v>312947</v>
      </c>
      <c r="N280" s="187">
        <f t="shared" si="109"/>
        <v>0</v>
      </c>
      <c r="O280" s="187">
        <f t="shared" si="109"/>
        <v>0</v>
      </c>
      <c r="P280" s="187">
        <f t="shared" si="109"/>
        <v>0</v>
      </c>
      <c r="Q280" s="187">
        <f t="shared" si="109"/>
        <v>0</v>
      </c>
      <c r="R280" s="187">
        <f t="shared" si="109"/>
        <v>0</v>
      </c>
      <c r="S280" s="156">
        <f t="shared" si="104"/>
        <v>0.2576015620048253</v>
      </c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</row>
    <row r="281" spans="1:140" s="4" customFormat="1" ht="77.25" thickBot="1">
      <c r="A281" s="102"/>
      <c r="B281" s="105"/>
      <c r="C281" s="86" t="s">
        <v>251</v>
      </c>
      <c r="D281" s="162" t="s">
        <v>233</v>
      </c>
      <c r="E281" s="141">
        <v>1214849</v>
      </c>
      <c r="F281" s="132">
        <f>SUM(G281+L281)</f>
        <v>312947</v>
      </c>
      <c r="G281" s="132">
        <f t="shared" si="102"/>
        <v>0</v>
      </c>
      <c r="H281" s="143"/>
      <c r="I281" s="143"/>
      <c r="J281" s="145"/>
      <c r="K281" s="145"/>
      <c r="L281" s="132">
        <f t="shared" si="103"/>
        <v>312947</v>
      </c>
      <c r="M281" s="145">
        <v>312947</v>
      </c>
      <c r="N281" s="145"/>
      <c r="O281" s="145"/>
      <c r="P281" s="145"/>
      <c r="Q281" s="145"/>
      <c r="R281" s="145"/>
      <c r="S281" s="156">
        <f t="shared" si="104"/>
        <v>0.2576015620048253</v>
      </c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</row>
    <row r="282" spans="1:140" s="4" customFormat="1" ht="39" thickBot="1">
      <c r="A282" s="102"/>
      <c r="B282" s="106" t="s">
        <v>259</v>
      </c>
      <c r="C282" s="166" t="s">
        <v>260</v>
      </c>
      <c r="D282" s="167"/>
      <c r="E282" s="135">
        <f>SUM(E283)</f>
        <v>593000</v>
      </c>
      <c r="F282" s="135">
        <f aca="true" t="shared" si="110" ref="F282:R282">SUM(F283)</f>
        <v>500000</v>
      </c>
      <c r="G282" s="135">
        <f t="shared" si="110"/>
        <v>500000</v>
      </c>
      <c r="H282" s="135">
        <f t="shared" si="110"/>
        <v>500000</v>
      </c>
      <c r="I282" s="135">
        <f t="shared" si="110"/>
        <v>0</v>
      </c>
      <c r="J282" s="135">
        <f t="shared" si="110"/>
        <v>0</v>
      </c>
      <c r="K282" s="135">
        <f t="shared" si="110"/>
        <v>0</v>
      </c>
      <c r="L282" s="135">
        <f t="shared" si="110"/>
        <v>0</v>
      </c>
      <c r="M282" s="135">
        <f t="shared" si="110"/>
        <v>0</v>
      </c>
      <c r="N282" s="135">
        <f t="shared" si="110"/>
        <v>0</v>
      </c>
      <c r="O282" s="135"/>
      <c r="P282" s="135"/>
      <c r="Q282" s="135">
        <f t="shared" si="110"/>
        <v>0</v>
      </c>
      <c r="R282" s="135">
        <f t="shared" si="110"/>
        <v>0</v>
      </c>
      <c r="S282" s="156">
        <f t="shared" si="104"/>
        <v>0.8431703204047217</v>
      </c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</row>
    <row r="283" spans="1:140" s="4" customFormat="1" ht="15" thickBot="1">
      <c r="A283" s="102"/>
      <c r="B283" s="105"/>
      <c r="C283" s="163" t="s">
        <v>11</v>
      </c>
      <c r="D283" s="162" t="s">
        <v>92</v>
      </c>
      <c r="E283" s="141">
        <v>593000</v>
      </c>
      <c r="F283" s="132">
        <f>SUM(G283+L283)</f>
        <v>500000</v>
      </c>
      <c r="G283" s="132">
        <f t="shared" si="102"/>
        <v>500000</v>
      </c>
      <c r="H283" s="143">
        <v>500000</v>
      </c>
      <c r="I283" s="143"/>
      <c r="J283" s="145"/>
      <c r="K283" s="145"/>
      <c r="L283" s="132">
        <f t="shared" si="103"/>
        <v>0</v>
      </c>
      <c r="M283" s="145"/>
      <c r="N283" s="145"/>
      <c r="O283" s="145"/>
      <c r="P283" s="145"/>
      <c r="Q283" s="145"/>
      <c r="R283" s="145"/>
      <c r="S283" s="156">
        <f t="shared" si="104"/>
        <v>0.8431703204047217</v>
      </c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</row>
    <row r="284" spans="1:140" s="5" customFormat="1" ht="15.75" thickBot="1">
      <c r="A284" s="101"/>
      <c r="B284" s="68">
        <v>90095</v>
      </c>
      <c r="C284" s="85" t="s">
        <v>4</v>
      </c>
      <c r="D284" s="67"/>
      <c r="E284" s="135">
        <f>SUM(E285:E289)</f>
        <v>630208</v>
      </c>
      <c r="F284" s="135">
        <f aca="true" t="shared" si="111" ref="F284:R284">SUM(F285:F289)</f>
        <v>111910</v>
      </c>
      <c r="G284" s="135">
        <f t="shared" si="111"/>
        <v>111910</v>
      </c>
      <c r="H284" s="135">
        <f t="shared" si="111"/>
        <v>111910</v>
      </c>
      <c r="I284" s="135">
        <f t="shared" si="111"/>
        <v>0</v>
      </c>
      <c r="J284" s="135">
        <f t="shared" si="111"/>
        <v>0</v>
      </c>
      <c r="K284" s="135">
        <f t="shared" si="111"/>
        <v>0</v>
      </c>
      <c r="L284" s="135">
        <f t="shared" si="111"/>
        <v>0</v>
      </c>
      <c r="M284" s="135">
        <f t="shared" si="111"/>
        <v>0</v>
      </c>
      <c r="N284" s="135">
        <f t="shared" si="111"/>
        <v>0</v>
      </c>
      <c r="O284" s="135"/>
      <c r="P284" s="135"/>
      <c r="Q284" s="135">
        <f t="shared" si="111"/>
        <v>0</v>
      </c>
      <c r="R284" s="135">
        <f t="shared" si="111"/>
        <v>0</v>
      </c>
      <c r="S284" s="156">
        <f t="shared" si="104"/>
        <v>0.1775762922717579</v>
      </c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</row>
    <row r="285" spans="1:140" s="4" customFormat="1" ht="39" thickBot="1">
      <c r="A285" s="102"/>
      <c r="B285" s="105"/>
      <c r="C285" s="163" t="s">
        <v>152</v>
      </c>
      <c r="D285" s="162" t="s">
        <v>98</v>
      </c>
      <c r="E285" s="139">
        <v>63999</v>
      </c>
      <c r="F285" s="132">
        <f>SUM(G285+L285)</f>
        <v>0</v>
      </c>
      <c r="G285" s="132">
        <f t="shared" si="102"/>
        <v>0</v>
      </c>
      <c r="H285" s="146"/>
      <c r="I285" s="146"/>
      <c r="J285" s="145"/>
      <c r="K285" s="145"/>
      <c r="L285" s="132">
        <f t="shared" si="103"/>
        <v>0</v>
      </c>
      <c r="M285" s="145"/>
      <c r="N285" s="145"/>
      <c r="O285" s="145"/>
      <c r="P285" s="145"/>
      <c r="Q285" s="145"/>
      <c r="R285" s="145"/>
      <c r="S285" s="156">
        <f t="shared" si="104"/>
        <v>0</v>
      </c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</row>
    <row r="286" spans="1:140" s="4" customFormat="1" ht="15" thickBot="1">
      <c r="A286" s="102"/>
      <c r="B286" s="105"/>
      <c r="C286" s="163" t="s">
        <v>297</v>
      </c>
      <c r="D286" s="162" t="s">
        <v>298</v>
      </c>
      <c r="E286" s="139">
        <v>425000</v>
      </c>
      <c r="F286" s="132">
        <f>SUM(G286+L286)</f>
        <v>0</v>
      </c>
      <c r="G286" s="132">
        <f t="shared" si="102"/>
        <v>0</v>
      </c>
      <c r="H286" s="146"/>
      <c r="I286" s="146"/>
      <c r="J286" s="145"/>
      <c r="K286" s="145"/>
      <c r="L286" s="132">
        <f t="shared" si="103"/>
        <v>0</v>
      </c>
      <c r="M286" s="145"/>
      <c r="N286" s="145"/>
      <c r="O286" s="145"/>
      <c r="P286" s="145"/>
      <c r="Q286" s="145"/>
      <c r="R286" s="145"/>
      <c r="S286" s="156">
        <f t="shared" si="104"/>
        <v>0</v>
      </c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</row>
    <row r="287" spans="1:140" s="4" customFormat="1" ht="15" thickBot="1">
      <c r="A287" s="102"/>
      <c r="B287" s="105"/>
      <c r="C287" s="163" t="s">
        <v>8</v>
      </c>
      <c r="D287" s="162" t="s">
        <v>90</v>
      </c>
      <c r="E287" s="139">
        <v>15024</v>
      </c>
      <c r="F287" s="132">
        <f>SUM(G287+L287)</f>
        <v>0</v>
      </c>
      <c r="G287" s="132">
        <f t="shared" si="102"/>
        <v>0</v>
      </c>
      <c r="H287" s="146"/>
      <c r="I287" s="146"/>
      <c r="J287" s="145"/>
      <c r="K287" s="145"/>
      <c r="L287" s="132">
        <f t="shared" si="103"/>
        <v>0</v>
      </c>
      <c r="M287" s="145"/>
      <c r="N287" s="145"/>
      <c r="O287" s="145"/>
      <c r="P287" s="145"/>
      <c r="Q287" s="145"/>
      <c r="R287" s="145"/>
      <c r="S287" s="156">
        <f t="shared" si="104"/>
        <v>0</v>
      </c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</row>
    <row r="288" spans="1:140" s="4" customFormat="1" ht="64.5" thickBot="1">
      <c r="A288" s="102"/>
      <c r="B288" s="105"/>
      <c r="C288" s="88" t="s">
        <v>178</v>
      </c>
      <c r="D288" s="168" t="s">
        <v>122</v>
      </c>
      <c r="E288" s="139">
        <v>14275</v>
      </c>
      <c r="F288" s="132">
        <f>SUM(G288+L288)</f>
        <v>0</v>
      </c>
      <c r="G288" s="132">
        <f t="shared" si="102"/>
        <v>0</v>
      </c>
      <c r="H288" s="146"/>
      <c r="I288" s="146"/>
      <c r="J288" s="145"/>
      <c r="K288" s="145"/>
      <c r="L288" s="132">
        <f t="shared" si="103"/>
        <v>0</v>
      </c>
      <c r="M288" s="145"/>
      <c r="N288" s="145"/>
      <c r="O288" s="145"/>
      <c r="P288" s="145"/>
      <c r="Q288" s="145"/>
      <c r="R288" s="145"/>
      <c r="S288" s="156">
        <f t="shared" si="104"/>
        <v>0</v>
      </c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</row>
    <row r="289" spans="1:140" s="4" customFormat="1" ht="93" customHeight="1" thickBot="1">
      <c r="A289" s="102"/>
      <c r="B289" s="105"/>
      <c r="C289" s="163" t="s">
        <v>83</v>
      </c>
      <c r="D289" s="162" t="s">
        <v>93</v>
      </c>
      <c r="E289" s="141">
        <v>111910</v>
      </c>
      <c r="F289" s="132">
        <f>SUM(G289+L289)</f>
        <v>111910</v>
      </c>
      <c r="G289" s="132">
        <f t="shared" si="102"/>
        <v>111910</v>
      </c>
      <c r="H289" s="146">
        <v>111910</v>
      </c>
      <c r="I289" s="146"/>
      <c r="J289" s="145"/>
      <c r="K289" s="145"/>
      <c r="L289" s="132">
        <f t="shared" si="103"/>
        <v>0</v>
      </c>
      <c r="M289" s="145"/>
      <c r="N289" s="145"/>
      <c r="O289" s="145"/>
      <c r="P289" s="145"/>
      <c r="Q289" s="145"/>
      <c r="R289" s="145"/>
      <c r="S289" s="156">
        <f t="shared" si="104"/>
        <v>1</v>
      </c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</row>
    <row r="290" spans="1:140" s="7" customFormat="1" ht="29.25" customHeight="1" thickBot="1">
      <c r="A290" s="74">
        <v>921</v>
      </c>
      <c r="B290" s="66"/>
      <c r="C290" s="87" t="s">
        <v>55</v>
      </c>
      <c r="D290" s="66"/>
      <c r="E290" s="134">
        <f>SUM(E291+E293+E295)</f>
        <v>89000</v>
      </c>
      <c r="F290" s="134">
        <f aca="true" t="shared" si="112" ref="F290:R290">SUM(F291+F293+F295)</f>
        <v>45000</v>
      </c>
      <c r="G290" s="134">
        <f t="shared" si="112"/>
        <v>45000</v>
      </c>
      <c r="H290" s="134">
        <f t="shared" si="112"/>
        <v>0</v>
      </c>
      <c r="I290" s="134">
        <f t="shared" si="112"/>
        <v>0</v>
      </c>
      <c r="J290" s="134">
        <f t="shared" si="112"/>
        <v>45000</v>
      </c>
      <c r="K290" s="134">
        <f t="shared" si="112"/>
        <v>0</v>
      </c>
      <c r="L290" s="134">
        <f t="shared" si="112"/>
        <v>0</v>
      </c>
      <c r="M290" s="134">
        <f t="shared" si="112"/>
        <v>0</v>
      </c>
      <c r="N290" s="134">
        <f t="shared" si="112"/>
        <v>0</v>
      </c>
      <c r="O290" s="134">
        <f t="shared" si="112"/>
        <v>0</v>
      </c>
      <c r="P290" s="134">
        <f t="shared" si="112"/>
        <v>0</v>
      </c>
      <c r="Q290" s="134">
        <f t="shared" si="112"/>
        <v>0</v>
      </c>
      <c r="R290" s="134">
        <f t="shared" si="112"/>
        <v>0</v>
      </c>
      <c r="S290" s="156">
        <f t="shared" si="104"/>
        <v>0.5056179775280899</v>
      </c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</row>
    <row r="291" spans="1:140" s="5" customFormat="1" ht="15.75" thickBot="1">
      <c r="A291" s="101"/>
      <c r="B291" s="68">
        <v>92106</v>
      </c>
      <c r="C291" s="85" t="s">
        <v>225</v>
      </c>
      <c r="D291" s="67"/>
      <c r="E291" s="135">
        <f>SUM(E292:E292)</f>
        <v>2000</v>
      </c>
      <c r="F291" s="135">
        <f aca="true" t="shared" si="113" ref="F291:R291">SUM(F292:F292)</f>
        <v>0</v>
      </c>
      <c r="G291" s="135">
        <f t="shared" si="113"/>
        <v>0</v>
      </c>
      <c r="H291" s="135">
        <f t="shared" si="113"/>
        <v>0</v>
      </c>
      <c r="I291" s="135">
        <f t="shared" si="113"/>
        <v>0</v>
      </c>
      <c r="J291" s="135">
        <f t="shared" si="113"/>
        <v>0</v>
      </c>
      <c r="K291" s="135">
        <f t="shared" si="113"/>
        <v>0</v>
      </c>
      <c r="L291" s="135">
        <f t="shared" si="113"/>
        <v>0</v>
      </c>
      <c r="M291" s="135">
        <f t="shared" si="113"/>
        <v>0</v>
      </c>
      <c r="N291" s="135">
        <f t="shared" si="113"/>
        <v>0</v>
      </c>
      <c r="O291" s="135"/>
      <c r="P291" s="135"/>
      <c r="Q291" s="135">
        <f t="shared" si="113"/>
        <v>0</v>
      </c>
      <c r="R291" s="135">
        <f t="shared" si="113"/>
        <v>0</v>
      </c>
      <c r="S291" s="156">
        <f t="shared" si="104"/>
        <v>0</v>
      </c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</row>
    <row r="292" spans="1:140" s="4" customFormat="1" ht="63" customHeight="1" thickBot="1">
      <c r="A292" s="102"/>
      <c r="B292" s="105"/>
      <c r="C292" s="163" t="s">
        <v>77</v>
      </c>
      <c r="D292" s="162" t="s">
        <v>121</v>
      </c>
      <c r="E292" s="139">
        <v>2000</v>
      </c>
      <c r="F292" s="132">
        <f>SUM(G292+L292)</f>
        <v>0</v>
      </c>
      <c r="G292" s="132">
        <f t="shared" si="102"/>
        <v>0</v>
      </c>
      <c r="H292" s="145"/>
      <c r="I292" s="145"/>
      <c r="J292" s="143"/>
      <c r="K292" s="145"/>
      <c r="L292" s="132">
        <f t="shared" si="103"/>
        <v>0</v>
      </c>
      <c r="M292" s="145"/>
      <c r="N292" s="145"/>
      <c r="O292" s="145"/>
      <c r="P292" s="145"/>
      <c r="Q292" s="145"/>
      <c r="R292" s="145"/>
      <c r="S292" s="156">
        <f t="shared" si="104"/>
        <v>0</v>
      </c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</row>
    <row r="293" spans="1:140" s="5" customFormat="1" ht="16.5" customHeight="1" thickBot="1">
      <c r="A293" s="101"/>
      <c r="B293" s="68">
        <v>92116</v>
      </c>
      <c r="C293" s="85" t="s">
        <v>56</v>
      </c>
      <c r="D293" s="67"/>
      <c r="E293" s="135">
        <f aca="true" t="shared" si="114" ref="E293:N293">SUM(E294:E294)</f>
        <v>45000</v>
      </c>
      <c r="F293" s="135">
        <f t="shared" si="114"/>
        <v>45000</v>
      </c>
      <c r="G293" s="135">
        <f t="shared" si="114"/>
        <v>45000</v>
      </c>
      <c r="H293" s="135">
        <f t="shared" si="114"/>
        <v>0</v>
      </c>
      <c r="I293" s="135">
        <f t="shared" si="114"/>
        <v>0</v>
      </c>
      <c r="J293" s="135">
        <f t="shared" si="114"/>
        <v>45000</v>
      </c>
      <c r="K293" s="135">
        <f t="shared" si="114"/>
        <v>0</v>
      </c>
      <c r="L293" s="135">
        <f t="shared" si="114"/>
        <v>0</v>
      </c>
      <c r="M293" s="135">
        <f t="shared" si="114"/>
        <v>0</v>
      </c>
      <c r="N293" s="135">
        <f t="shared" si="114"/>
        <v>0</v>
      </c>
      <c r="O293" s="135"/>
      <c r="P293" s="135"/>
      <c r="Q293" s="135">
        <f>SUM(Q294:Q294)</f>
        <v>0</v>
      </c>
      <c r="R293" s="135">
        <f>SUM(R294:R294)</f>
        <v>0</v>
      </c>
      <c r="S293" s="156">
        <f t="shared" si="104"/>
        <v>1</v>
      </c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</row>
    <row r="294" spans="1:140" s="4" customFormat="1" ht="56.25" customHeight="1" thickBot="1">
      <c r="A294" s="102"/>
      <c r="B294" s="105"/>
      <c r="C294" s="163" t="s">
        <v>77</v>
      </c>
      <c r="D294" s="162" t="s">
        <v>121</v>
      </c>
      <c r="E294" s="141">
        <v>45000</v>
      </c>
      <c r="F294" s="132">
        <f>SUM(G294+L294)</f>
        <v>45000</v>
      </c>
      <c r="G294" s="132">
        <f t="shared" si="102"/>
        <v>45000</v>
      </c>
      <c r="H294" s="145"/>
      <c r="I294" s="145"/>
      <c r="J294" s="143">
        <v>45000</v>
      </c>
      <c r="K294" s="145"/>
      <c r="L294" s="132">
        <f t="shared" si="103"/>
        <v>0</v>
      </c>
      <c r="M294" s="145"/>
      <c r="N294" s="145"/>
      <c r="O294" s="145"/>
      <c r="P294" s="145"/>
      <c r="Q294" s="145"/>
      <c r="R294" s="145"/>
      <c r="S294" s="156">
        <f t="shared" si="104"/>
        <v>1</v>
      </c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</row>
    <row r="295" spans="1:140" s="4" customFormat="1" ht="26.25" thickBot="1">
      <c r="A295" s="102"/>
      <c r="B295" s="106" t="s">
        <v>245</v>
      </c>
      <c r="C295" s="166" t="s">
        <v>246</v>
      </c>
      <c r="D295" s="167"/>
      <c r="E295" s="135">
        <f>SUM(E296:E297)</f>
        <v>42000</v>
      </c>
      <c r="F295" s="135">
        <f aca="true" t="shared" si="115" ref="F295:R295">SUM(F296:F297)</f>
        <v>0</v>
      </c>
      <c r="G295" s="135">
        <f t="shared" si="115"/>
        <v>0</v>
      </c>
      <c r="H295" s="135">
        <f t="shared" si="115"/>
        <v>0</v>
      </c>
      <c r="I295" s="135">
        <f t="shared" si="115"/>
        <v>0</v>
      </c>
      <c r="J295" s="135">
        <f t="shared" si="115"/>
        <v>0</v>
      </c>
      <c r="K295" s="135">
        <f t="shared" si="115"/>
        <v>0</v>
      </c>
      <c r="L295" s="135">
        <f t="shared" si="115"/>
        <v>0</v>
      </c>
      <c r="M295" s="135">
        <f t="shared" si="115"/>
        <v>0</v>
      </c>
      <c r="N295" s="135">
        <f t="shared" si="115"/>
        <v>0</v>
      </c>
      <c r="O295" s="135">
        <f t="shared" si="115"/>
        <v>0</v>
      </c>
      <c r="P295" s="135">
        <f t="shared" si="115"/>
        <v>0</v>
      </c>
      <c r="Q295" s="135">
        <f t="shared" si="115"/>
        <v>0</v>
      </c>
      <c r="R295" s="135">
        <f t="shared" si="115"/>
        <v>0</v>
      </c>
      <c r="S295" s="156">
        <f t="shared" si="104"/>
        <v>0</v>
      </c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</row>
    <row r="296" spans="1:140" s="4" customFormat="1" ht="69" customHeight="1" thickBot="1">
      <c r="A296" s="102"/>
      <c r="B296" s="105"/>
      <c r="C296" s="86" t="s">
        <v>255</v>
      </c>
      <c r="D296" s="162" t="s">
        <v>247</v>
      </c>
      <c r="E296" s="141">
        <v>30000</v>
      </c>
      <c r="F296" s="132">
        <f>SUM(G296+L296)</f>
        <v>0</v>
      </c>
      <c r="G296" s="132">
        <f t="shared" si="102"/>
        <v>0</v>
      </c>
      <c r="H296" s="145"/>
      <c r="I296" s="145"/>
      <c r="J296" s="143"/>
      <c r="K296" s="145"/>
      <c r="L296" s="132">
        <f t="shared" si="103"/>
        <v>0</v>
      </c>
      <c r="M296" s="145"/>
      <c r="N296" s="145"/>
      <c r="O296" s="145"/>
      <c r="P296" s="145"/>
      <c r="Q296" s="145"/>
      <c r="R296" s="145"/>
      <c r="S296" s="156">
        <f t="shared" si="104"/>
        <v>0</v>
      </c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</row>
    <row r="297" spans="1:140" s="4" customFormat="1" ht="15" thickBot="1">
      <c r="A297" s="102"/>
      <c r="B297" s="105"/>
      <c r="C297" s="86" t="s">
        <v>8</v>
      </c>
      <c r="D297" s="162" t="s">
        <v>90</v>
      </c>
      <c r="E297" s="141">
        <v>12000</v>
      </c>
      <c r="F297" s="132">
        <f>SUM(G297+L297)</f>
        <v>0</v>
      </c>
      <c r="G297" s="132">
        <f t="shared" si="102"/>
        <v>0</v>
      </c>
      <c r="H297" s="145"/>
      <c r="I297" s="145"/>
      <c r="J297" s="143"/>
      <c r="K297" s="145"/>
      <c r="L297" s="132">
        <f t="shared" si="103"/>
        <v>0</v>
      </c>
      <c r="M297" s="145"/>
      <c r="N297" s="145"/>
      <c r="O297" s="145"/>
      <c r="P297" s="145"/>
      <c r="Q297" s="145"/>
      <c r="R297" s="145"/>
      <c r="S297" s="156">
        <f t="shared" si="104"/>
        <v>0</v>
      </c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</row>
    <row r="298" spans="1:140" s="4" customFormat="1" ht="18.75" customHeight="1" thickBot="1">
      <c r="A298" s="74">
        <v>926</v>
      </c>
      <c r="B298" s="78"/>
      <c r="C298" s="87" t="s">
        <v>250</v>
      </c>
      <c r="D298" s="78"/>
      <c r="E298" s="134">
        <f>SUM(E299+E301)</f>
        <v>1682500</v>
      </c>
      <c r="F298" s="134">
        <f aca="true" t="shared" si="116" ref="F298:R298">SUM(F299+F301)</f>
        <v>2078744</v>
      </c>
      <c r="G298" s="134">
        <f t="shared" si="116"/>
        <v>2078744</v>
      </c>
      <c r="H298" s="134">
        <f t="shared" si="116"/>
        <v>2078744</v>
      </c>
      <c r="I298" s="134">
        <f t="shared" si="116"/>
        <v>0</v>
      </c>
      <c r="J298" s="134">
        <f t="shared" si="116"/>
        <v>0</v>
      </c>
      <c r="K298" s="134">
        <f t="shared" si="116"/>
        <v>0</v>
      </c>
      <c r="L298" s="134">
        <f t="shared" si="116"/>
        <v>0</v>
      </c>
      <c r="M298" s="134">
        <f t="shared" si="116"/>
        <v>0</v>
      </c>
      <c r="N298" s="134">
        <f t="shared" si="116"/>
        <v>0</v>
      </c>
      <c r="O298" s="134">
        <f t="shared" si="116"/>
        <v>0</v>
      </c>
      <c r="P298" s="134">
        <f t="shared" si="116"/>
        <v>0</v>
      </c>
      <c r="Q298" s="134">
        <f t="shared" si="116"/>
        <v>0</v>
      </c>
      <c r="R298" s="134">
        <f t="shared" si="116"/>
        <v>0</v>
      </c>
      <c r="S298" s="156">
        <f t="shared" si="104"/>
        <v>1.2355090638930164</v>
      </c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</row>
    <row r="299" spans="1:140" s="4" customFormat="1" ht="18.75" customHeight="1" thickBot="1">
      <c r="A299" s="95"/>
      <c r="B299" s="73" t="s">
        <v>299</v>
      </c>
      <c r="C299" s="85" t="s">
        <v>300</v>
      </c>
      <c r="D299" s="73"/>
      <c r="E299" s="135">
        <f>SUM(E300)</f>
        <v>300000</v>
      </c>
      <c r="F299" s="135">
        <f aca="true" t="shared" si="117" ref="F299:R299">SUM(F300)</f>
        <v>0</v>
      </c>
      <c r="G299" s="135">
        <f t="shared" si="117"/>
        <v>0</v>
      </c>
      <c r="H299" s="135">
        <f t="shared" si="117"/>
        <v>0</v>
      </c>
      <c r="I299" s="135">
        <f t="shared" si="117"/>
        <v>0</v>
      </c>
      <c r="J299" s="135">
        <f t="shared" si="117"/>
        <v>0</v>
      </c>
      <c r="K299" s="135">
        <f t="shared" si="117"/>
        <v>0</v>
      </c>
      <c r="L299" s="135">
        <f t="shared" si="117"/>
        <v>0</v>
      </c>
      <c r="M299" s="135">
        <f t="shared" si="117"/>
        <v>0</v>
      </c>
      <c r="N299" s="135">
        <f t="shared" si="117"/>
        <v>0</v>
      </c>
      <c r="O299" s="135">
        <f t="shared" si="117"/>
        <v>0</v>
      </c>
      <c r="P299" s="135">
        <f t="shared" si="117"/>
        <v>0</v>
      </c>
      <c r="Q299" s="135">
        <f t="shared" si="117"/>
        <v>0</v>
      </c>
      <c r="R299" s="135">
        <f t="shared" si="117"/>
        <v>0</v>
      </c>
      <c r="S299" s="156">
        <f t="shared" si="104"/>
        <v>0</v>
      </c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</row>
    <row r="300" spans="1:140" s="4" customFormat="1" ht="56.25" customHeight="1" thickBot="1">
      <c r="A300" s="95"/>
      <c r="B300" s="124"/>
      <c r="C300" s="163" t="s">
        <v>227</v>
      </c>
      <c r="D300" s="162" t="s">
        <v>192</v>
      </c>
      <c r="E300" s="141">
        <v>300000</v>
      </c>
      <c r="F300" s="132">
        <f>SUM(G300+L300)</f>
        <v>0</v>
      </c>
      <c r="G300" s="132">
        <f t="shared" si="102"/>
        <v>0</v>
      </c>
      <c r="H300" s="141"/>
      <c r="I300" s="141"/>
      <c r="J300" s="141"/>
      <c r="K300" s="141"/>
      <c r="L300" s="132">
        <f t="shared" si="103"/>
        <v>0</v>
      </c>
      <c r="M300" s="141"/>
      <c r="N300" s="141"/>
      <c r="O300" s="141"/>
      <c r="P300" s="141"/>
      <c r="Q300" s="141"/>
      <c r="R300" s="141"/>
      <c r="S300" s="156">
        <f t="shared" si="104"/>
        <v>0</v>
      </c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</row>
    <row r="301" spans="1:140" s="4" customFormat="1" ht="18.75" customHeight="1" thickBot="1">
      <c r="A301" s="95"/>
      <c r="B301" s="73" t="s">
        <v>199</v>
      </c>
      <c r="C301" s="85" t="s">
        <v>200</v>
      </c>
      <c r="D301" s="73"/>
      <c r="E301" s="135">
        <f>SUM(E302:E305)</f>
        <v>1382500</v>
      </c>
      <c r="F301" s="135">
        <f aca="true" t="shared" si="118" ref="F301:M301">SUM(F302:F305)</f>
        <v>2078744</v>
      </c>
      <c r="G301" s="135">
        <f t="shared" si="118"/>
        <v>2078744</v>
      </c>
      <c r="H301" s="135">
        <f t="shared" si="118"/>
        <v>2078744</v>
      </c>
      <c r="I301" s="135">
        <f t="shared" si="118"/>
        <v>0</v>
      </c>
      <c r="J301" s="135">
        <f t="shared" si="118"/>
        <v>0</v>
      </c>
      <c r="K301" s="135">
        <f t="shared" si="118"/>
        <v>0</v>
      </c>
      <c r="L301" s="135">
        <f t="shared" si="118"/>
        <v>0</v>
      </c>
      <c r="M301" s="135">
        <f t="shared" si="118"/>
        <v>0</v>
      </c>
      <c r="N301" s="135">
        <f>SUM(N302:N305)</f>
        <v>0</v>
      </c>
      <c r="O301" s="135"/>
      <c r="P301" s="135"/>
      <c r="Q301" s="135">
        <f>SUM(Q302:Q305)</f>
        <v>0</v>
      </c>
      <c r="R301" s="135">
        <f>SUM(R302:R305)</f>
        <v>0</v>
      </c>
      <c r="S301" s="156">
        <f t="shared" si="104"/>
        <v>1.5036122965641954</v>
      </c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</row>
    <row r="302" spans="1:140" s="4" customFormat="1" ht="15.75" thickBot="1">
      <c r="A302" s="95"/>
      <c r="B302" s="124"/>
      <c r="C302" s="92" t="s">
        <v>43</v>
      </c>
      <c r="D302" s="124" t="s">
        <v>120</v>
      </c>
      <c r="E302" s="141">
        <v>1100000</v>
      </c>
      <c r="F302" s="132">
        <f>SUM(G302+L302)</f>
        <v>1797744</v>
      </c>
      <c r="G302" s="132">
        <f t="shared" si="102"/>
        <v>1797744</v>
      </c>
      <c r="H302" s="141">
        <v>1797744</v>
      </c>
      <c r="I302" s="141"/>
      <c r="J302" s="141"/>
      <c r="K302" s="141"/>
      <c r="L302" s="132">
        <f t="shared" si="103"/>
        <v>0</v>
      </c>
      <c r="M302" s="141"/>
      <c r="N302" s="141"/>
      <c r="O302" s="141"/>
      <c r="P302" s="141"/>
      <c r="Q302" s="141"/>
      <c r="R302" s="141"/>
      <c r="S302" s="156">
        <f t="shared" si="104"/>
        <v>1.6343127272727274</v>
      </c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</row>
    <row r="303" spans="1:140" s="4" customFormat="1" ht="77.25" thickBot="1">
      <c r="A303" s="95"/>
      <c r="B303" s="124"/>
      <c r="C303" s="163" t="s">
        <v>83</v>
      </c>
      <c r="D303" s="162" t="s">
        <v>93</v>
      </c>
      <c r="E303" s="141">
        <v>274500</v>
      </c>
      <c r="F303" s="132">
        <f>SUM(G303+L303)</f>
        <v>264000</v>
      </c>
      <c r="G303" s="132">
        <f t="shared" si="102"/>
        <v>264000</v>
      </c>
      <c r="H303" s="141">
        <v>264000</v>
      </c>
      <c r="I303" s="141"/>
      <c r="J303" s="141"/>
      <c r="K303" s="141"/>
      <c r="L303" s="132">
        <f t="shared" si="103"/>
        <v>0</v>
      </c>
      <c r="M303" s="141"/>
      <c r="N303" s="141"/>
      <c r="O303" s="141"/>
      <c r="P303" s="141"/>
      <c r="Q303" s="141"/>
      <c r="R303" s="141"/>
      <c r="S303" s="156">
        <f t="shared" si="104"/>
        <v>0.9617486338797814</v>
      </c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</row>
    <row r="304" spans="1:140" s="4" customFormat="1" ht="15.75" thickBot="1">
      <c r="A304" s="95"/>
      <c r="B304" s="124"/>
      <c r="C304" s="92" t="s">
        <v>3</v>
      </c>
      <c r="D304" s="124" t="s">
        <v>102</v>
      </c>
      <c r="E304" s="141">
        <v>2000</v>
      </c>
      <c r="F304" s="132">
        <f>SUM(G304+L304)</f>
        <v>2000</v>
      </c>
      <c r="G304" s="132">
        <f t="shared" si="102"/>
        <v>2000</v>
      </c>
      <c r="H304" s="141">
        <v>2000</v>
      </c>
      <c r="I304" s="141"/>
      <c r="J304" s="141"/>
      <c r="K304" s="141"/>
      <c r="L304" s="132">
        <f t="shared" si="103"/>
        <v>0</v>
      </c>
      <c r="M304" s="141"/>
      <c r="N304" s="141"/>
      <c r="O304" s="141"/>
      <c r="P304" s="141"/>
      <c r="Q304" s="141"/>
      <c r="R304" s="141"/>
      <c r="S304" s="156">
        <f t="shared" si="104"/>
        <v>1</v>
      </c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</row>
    <row r="305" spans="1:140" s="4" customFormat="1" ht="15.75" thickBot="1">
      <c r="A305" s="95"/>
      <c r="B305" s="124"/>
      <c r="C305" s="92" t="s">
        <v>8</v>
      </c>
      <c r="D305" s="124" t="s">
        <v>90</v>
      </c>
      <c r="E305" s="141">
        <v>6000</v>
      </c>
      <c r="F305" s="132">
        <f>SUM(G305+L305)</f>
        <v>15000</v>
      </c>
      <c r="G305" s="132">
        <f t="shared" si="102"/>
        <v>15000</v>
      </c>
      <c r="H305" s="141">
        <v>15000</v>
      </c>
      <c r="I305" s="141"/>
      <c r="J305" s="141"/>
      <c r="K305" s="141"/>
      <c r="L305" s="132">
        <f t="shared" si="103"/>
        <v>0</v>
      </c>
      <c r="M305" s="141"/>
      <c r="N305" s="141"/>
      <c r="O305" s="141"/>
      <c r="P305" s="141"/>
      <c r="Q305" s="141"/>
      <c r="R305" s="141"/>
      <c r="S305" s="156">
        <f t="shared" si="104"/>
        <v>2.5</v>
      </c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</row>
    <row r="306" spans="1:140" s="9" customFormat="1" ht="33" customHeight="1" thickBot="1">
      <c r="A306" s="75"/>
      <c r="B306" s="76"/>
      <c r="C306" s="77" t="s">
        <v>57</v>
      </c>
      <c r="D306" s="84"/>
      <c r="E306" s="136">
        <f>SUM(E298+E290+E272+E263+E243+E195+E186+E145+E130+E94+E86+E61+E50+E39+E32+E17+E20+E12+E81)</f>
        <v>288305816</v>
      </c>
      <c r="F306" s="136">
        <f aca="true" t="shared" si="119" ref="F306:K306">SUM(F298+F290+F272+F263+F243+F195+F186+F145+F130+F94+F86+F81+F61+F50+F39+F32+F20+F17+F12)</f>
        <v>248499219</v>
      </c>
      <c r="G306" s="136">
        <f t="shared" si="119"/>
        <v>227714804</v>
      </c>
      <c r="H306" s="136">
        <f t="shared" si="119"/>
        <v>206166645</v>
      </c>
      <c r="I306" s="136">
        <f t="shared" si="119"/>
        <v>20908939</v>
      </c>
      <c r="J306" s="136">
        <f t="shared" si="119"/>
        <v>639220</v>
      </c>
      <c r="K306" s="136">
        <f t="shared" si="119"/>
        <v>0</v>
      </c>
      <c r="L306" s="136">
        <f aca="true" t="shared" si="120" ref="L306:R306">SUM(L298+L290+L272+L263+L243+L195+L186+L145+L130+L94+L86+L61+L50+L39+L32+L17+L20+L12+L81)</f>
        <v>20784415</v>
      </c>
      <c r="M306" s="136">
        <f t="shared" si="120"/>
        <v>12667803</v>
      </c>
      <c r="N306" s="136">
        <f t="shared" si="120"/>
        <v>116312</v>
      </c>
      <c r="O306" s="136">
        <f t="shared" si="120"/>
        <v>0</v>
      </c>
      <c r="P306" s="136">
        <f t="shared" si="120"/>
        <v>0</v>
      </c>
      <c r="Q306" s="136">
        <f t="shared" si="120"/>
        <v>7000300</v>
      </c>
      <c r="R306" s="136">
        <f t="shared" si="120"/>
        <v>1000000</v>
      </c>
      <c r="S306" s="156">
        <f t="shared" si="104"/>
        <v>0.8619292612536127</v>
      </c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</row>
    <row r="308" spans="6:12" ht="12.75">
      <c r="F308" s="150"/>
      <c r="G308" s="158"/>
      <c r="L308" s="174"/>
    </row>
    <row r="309" spans="6:12" ht="48" customHeight="1">
      <c r="F309" s="174"/>
      <c r="G309" s="150"/>
      <c r="L309" s="158"/>
    </row>
    <row r="310" ht="12.75">
      <c r="F310" s="150"/>
    </row>
    <row r="311" ht="12.75">
      <c r="F311" s="150"/>
    </row>
    <row r="314" ht="12.75">
      <c r="R314" s="155"/>
    </row>
  </sheetData>
  <sheetProtection/>
  <mergeCells count="12">
    <mergeCell ref="E8:E10"/>
    <mergeCell ref="L9:L10"/>
    <mergeCell ref="M9:R9"/>
    <mergeCell ref="G8:R8"/>
    <mergeCell ref="S8:S10"/>
    <mergeCell ref="A8:A10"/>
    <mergeCell ref="B8:B10"/>
    <mergeCell ref="C8:C10"/>
    <mergeCell ref="D8:D10"/>
    <mergeCell ref="F8:F10"/>
    <mergeCell ref="G9:G10"/>
    <mergeCell ref="H9:K9"/>
  </mergeCells>
  <printOptions/>
  <pageMargins left="0" right="0" top="0.3937007874015748" bottom="0.1968503937007874" header="0.1968503937007874" footer="0.196850393700787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="75" zoomScaleNormal="75" zoomScalePageLayoutView="0" workbookViewId="0" topLeftCell="A19">
      <selection activeCell="F19" sqref="F19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48.25390625" style="0" customWidth="1"/>
    <col min="6" max="6" width="28.625" style="0" customWidth="1"/>
    <col min="7" max="7" width="14.875" style="0" bestFit="1" customWidth="1"/>
  </cols>
  <sheetData>
    <row r="1" ht="12.75">
      <c r="F1" s="14" t="s">
        <v>229</v>
      </c>
    </row>
    <row r="2" spans="6:8" ht="12.75">
      <c r="F2" s="14" t="s">
        <v>305</v>
      </c>
      <c r="G2" s="2"/>
      <c r="H2" s="2"/>
    </row>
    <row r="3" spans="6:8" ht="12.75">
      <c r="F3" s="14" t="s">
        <v>226</v>
      </c>
      <c r="G3" s="2"/>
      <c r="H3" s="2"/>
    </row>
    <row r="4" spans="6:8" ht="12.75">
      <c r="F4" s="14" t="s">
        <v>306</v>
      </c>
      <c r="G4" s="2"/>
      <c r="H4" s="2"/>
    </row>
    <row r="5" ht="12.75">
      <c r="F5" s="14"/>
    </row>
    <row r="6" ht="12.75">
      <c r="F6" s="14"/>
    </row>
    <row r="7" ht="12.75">
      <c r="F7" s="10"/>
    </row>
    <row r="8" spans="2:4" ht="18">
      <c r="B8" s="15" t="s">
        <v>125</v>
      </c>
      <c r="C8" s="16"/>
      <c r="D8" s="16"/>
    </row>
    <row r="9" spans="2:6" ht="15.75">
      <c r="B9" s="15" t="s">
        <v>308</v>
      </c>
      <c r="C9" s="15"/>
      <c r="D9" s="15"/>
      <c r="E9" s="15"/>
      <c r="F9" s="15"/>
    </row>
    <row r="10" spans="2:6" ht="15.75">
      <c r="B10" s="15"/>
      <c r="C10" s="15"/>
      <c r="D10" s="15"/>
      <c r="E10" s="15"/>
      <c r="F10" s="15"/>
    </row>
    <row r="11" spans="2:6" ht="15.75">
      <c r="B11" s="15"/>
      <c r="C11" s="15"/>
      <c r="D11" s="15"/>
      <c r="E11" s="15"/>
      <c r="F11" s="15"/>
    </row>
    <row r="12" spans="3:6" ht="16.5" thickBot="1">
      <c r="C12" s="15"/>
      <c r="D12" s="15"/>
      <c r="E12" s="15"/>
      <c r="F12" s="15"/>
    </row>
    <row r="13" spans="1:6" ht="68.25" customHeight="1" thickBot="1">
      <c r="A13" s="19" t="s">
        <v>126</v>
      </c>
      <c r="B13" s="57" t="s">
        <v>127</v>
      </c>
      <c r="C13" s="18" t="s">
        <v>128</v>
      </c>
      <c r="D13" s="46" t="s">
        <v>129</v>
      </c>
      <c r="E13" s="20" t="s">
        <v>130</v>
      </c>
      <c r="F13" s="21" t="s">
        <v>131</v>
      </c>
    </row>
    <row r="14" spans="1:6" ht="15" customHeight="1" thickBot="1">
      <c r="A14" s="22">
        <v>1</v>
      </c>
      <c r="B14" s="58">
        <v>2</v>
      </c>
      <c r="C14" s="22">
        <v>3</v>
      </c>
      <c r="D14" s="23">
        <v>4</v>
      </c>
      <c r="E14" s="24">
        <v>5</v>
      </c>
      <c r="F14" s="47">
        <v>6</v>
      </c>
    </row>
    <row r="15" spans="1:6" ht="25.5" customHeight="1">
      <c r="A15" s="25">
        <v>1</v>
      </c>
      <c r="B15" s="60">
        <v>700</v>
      </c>
      <c r="C15" s="32">
        <v>70005</v>
      </c>
      <c r="D15" s="111"/>
      <c r="E15" s="44" t="s">
        <v>10</v>
      </c>
      <c r="F15" s="48">
        <f>SUM(F16:F18)</f>
        <v>1170000</v>
      </c>
    </row>
    <row r="16" spans="1:6" ht="31.5" customHeight="1">
      <c r="A16" s="26"/>
      <c r="B16" s="61"/>
      <c r="C16" s="33"/>
      <c r="D16" s="112" t="s">
        <v>91</v>
      </c>
      <c r="E16" s="50" t="s">
        <v>157</v>
      </c>
      <c r="F16" s="151">
        <v>1100000</v>
      </c>
    </row>
    <row r="17" spans="1:6" ht="75.75" customHeight="1">
      <c r="A17" s="26"/>
      <c r="B17" s="61"/>
      <c r="C17" s="33"/>
      <c r="D17" s="112" t="s">
        <v>93</v>
      </c>
      <c r="E17" s="50" t="s">
        <v>182</v>
      </c>
      <c r="F17" s="154">
        <v>20000</v>
      </c>
    </row>
    <row r="18" spans="1:6" ht="49.5" customHeight="1">
      <c r="A18" s="26"/>
      <c r="B18" s="61"/>
      <c r="C18" s="33"/>
      <c r="D18" s="112" t="s">
        <v>94</v>
      </c>
      <c r="E18" s="50" t="s">
        <v>158</v>
      </c>
      <c r="F18" s="154">
        <v>50000</v>
      </c>
    </row>
    <row r="19" spans="1:6" ht="22.5" customHeight="1">
      <c r="A19" s="27">
        <v>2</v>
      </c>
      <c r="B19" s="62">
        <v>710</v>
      </c>
      <c r="C19" s="34">
        <v>71015</v>
      </c>
      <c r="D19" s="113"/>
      <c r="E19" s="52" t="s">
        <v>15</v>
      </c>
      <c r="F19" s="120">
        <f>SUM(F20)</f>
        <v>3000</v>
      </c>
    </row>
    <row r="20" spans="1:6" ht="32.25" customHeight="1">
      <c r="A20" s="26"/>
      <c r="B20" s="61"/>
      <c r="C20" s="33"/>
      <c r="D20" s="114" t="s">
        <v>99</v>
      </c>
      <c r="E20" s="53" t="s">
        <v>159</v>
      </c>
      <c r="F20" s="154">
        <v>3000</v>
      </c>
    </row>
    <row r="21" spans="1:6" ht="49.5" customHeight="1">
      <c r="A21" s="30">
        <v>2</v>
      </c>
      <c r="B21" s="63">
        <v>750</v>
      </c>
      <c r="C21" s="35">
        <v>75011</v>
      </c>
      <c r="D21" s="115"/>
      <c r="E21" s="54" t="s">
        <v>137</v>
      </c>
      <c r="F21" s="49">
        <f>SUM(F22)</f>
        <v>5000</v>
      </c>
    </row>
    <row r="22" spans="1:51" s="17" customFormat="1" ht="18" customHeight="1">
      <c r="A22" s="31"/>
      <c r="B22" s="45"/>
      <c r="C22" s="36"/>
      <c r="D22" s="116" t="s">
        <v>92</v>
      </c>
      <c r="E22" s="53" t="s">
        <v>160</v>
      </c>
      <c r="F22" s="152">
        <v>5000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17" customFormat="1" ht="26.25" customHeight="1">
      <c r="A23" s="30">
        <v>3</v>
      </c>
      <c r="B23" s="63">
        <v>754</v>
      </c>
      <c r="C23" s="35">
        <v>75411</v>
      </c>
      <c r="D23" s="115"/>
      <c r="E23" s="55" t="s">
        <v>132</v>
      </c>
      <c r="F23" s="49">
        <f>SUM(F24:F26)</f>
        <v>1000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7" customFormat="1" ht="18.75" customHeight="1">
      <c r="A24" s="26"/>
      <c r="B24" s="61"/>
      <c r="C24" s="33"/>
      <c r="D24" s="112" t="s">
        <v>149</v>
      </c>
      <c r="E24" s="50" t="s">
        <v>162</v>
      </c>
      <c r="F24" s="151">
        <v>600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17" customFormat="1" ht="18.75" customHeight="1">
      <c r="A25" s="26"/>
      <c r="B25" s="61"/>
      <c r="C25" s="33"/>
      <c r="D25" s="112" t="s">
        <v>102</v>
      </c>
      <c r="E25" s="51" t="s">
        <v>304</v>
      </c>
      <c r="F25" s="186">
        <v>100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17" customFormat="1" ht="18.75" customHeight="1">
      <c r="A26" s="26"/>
      <c r="B26" s="61"/>
      <c r="C26" s="33"/>
      <c r="D26" s="112" t="s">
        <v>90</v>
      </c>
      <c r="E26" s="51" t="s">
        <v>163</v>
      </c>
      <c r="F26" s="152">
        <v>300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17" customFormat="1" ht="27" customHeight="1">
      <c r="A27" s="27">
        <v>4</v>
      </c>
      <c r="B27" s="62">
        <v>852</v>
      </c>
      <c r="C27" s="34">
        <v>85203</v>
      </c>
      <c r="D27" s="113"/>
      <c r="E27" s="52" t="s">
        <v>46</v>
      </c>
      <c r="F27" s="49">
        <f>SUM(F28)</f>
        <v>3000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6" ht="20.25" customHeight="1">
      <c r="A28" s="28"/>
      <c r="B28" s="64"/>
      <c r="C28" s="37"/>
      <c r="D28" s="116" t="s">
        <v>120</v>
      </c>
      <c r="E28" s="53" t="s">
        <v>161</v>
      </c>
      <c r="F28" s="152">
        <v>3000</v>
      </c>
    </row>
    <row r="29" spans="1:6" ht="38.25">
      <c r="A29" s="30">
        <v>5</v>
      </c>
      <c r="B29" s="63" t="s">
        <v>180</v>
      </c>
      <c r="C29" s="35" t="s">
        <v>181</v>
      </c>
      <c r="D29" s="117"/>
      <c r="E29" s="91" t="s">
        <v>224</v>
      </c>
      <c r="F29" s="119">
        <f>SUM(F30)</f>
        <v>240000</v>
      </c>
    </row>
    <row r="30" spans="1:6" ht="31.5">
      <c r="A30" s="31"/>
      <c r="B30" s="45"/>
      <c r="C30" s="36"/>
      <c r="D30" s="112" t="s">
        <v>222</v>
      </c>
      <c r="E30" s="51" t="s">
        <v>223</v>
      </c>
      <c r="F30" s="152">
        <v>240000</v>
      </c>
    </row>
    <row r="31" spans="1:6" ht="35.25" customHeight="1">
      <c r="A31" s="30">
        <v>6</v>
      </c>
      <c r="B31" s="63">
        <v>852</v>
      </c>
      <c r="C31" s="35">
        <v>85228</v>
      </c>
      <c r="D31" s="115"/>
      <c r="E31" s="54" t="s">
        <v>64</v>
      </c>
      <c r="F31" s="49">
        <f>SUM(F32)</f>
        <v>7000</v>
      </c>
    </row>
    <row r="32" spans="1:6" ht="18.75" customHeight="1" thickBot="1">
      <c r="A32" s="29"/>
      <c r="B32" s="65"/>
      <c r="C32" s="59"/>
      <c r="D32" s="118" t="s">
        <v>120</v>
      </c>
      <c r="E32" s="56" t="s">
        <v>161</v>
      </c>
      <c r="F32" s="153">
        <v>7000</v>
      </c>
    </row>
    <row r="33" spans="1:6" ht="48.75" customHeight="1" thickBot="1">
      <c r="A33" s="39"/>
      <c r="B33" s="40"/>
      <c r="C33" s="41" t="s">
        <v>133</v>
      </c>
      <c r="D33" s="42"/>
      <c r="E33" s="43"/>
      <c r="F33" s="38">
        <f>SUM(F15+F19+F21+F23+F29+F27+F31)</f>
        <v>1429000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2011-11-10T06:54:52Z</cp:lastPrinted>
  <dcterms:created xsi:type="dcterms:W3CDTF">2001-09-17T09:03:48Z</dcterms:created>
  <dcterms:modified xsi:type="dcterms:W3CDTF">2011-11-10T09:23:30Z</dcterms:modified>
  <cp:category/>
  <cp:version/>
  <cp:contentType/>
  <cp:contentStatus/>
</cp:coreProperties>
</file>