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<sst xmlns="http://schemas.openxmlformats.org/spreadsheetml/2006/main" count="147" uniqueCount="130">
  <si>
    <t>Informacja finansowa z wykonania planu rzeczowo - finansowego inwestycji miejskich na dzień 31.12.2010r</t>
  </si>
  <si>
    <t>Dział</t>
  </si>
  <si>
    <t>Rozdział</t>
  </si>
  <si>
    <t>Nazwa zadania inwestycyjnego</t>
  </si>
  <si>
    <t>§</t>
  </si>
  <si>
    <t>Plan na 2010r pierwotnie uchwalony</t>
  </si>
  <si>
    <t>Plan na 31.12.2010r</t>
  </si>
  <si>
    <t>Wykonanie na 31.12.2010r</t>
  </si>
  <si>
    <t>W tym wydatki które nie wygasają z upływem 2010roku</t>
  </si>
  <si>
    <t>Wyk. %</t>
  </si>
  <si>
    <t>Transport i Łączność</t>
  </si>
  <si>
    <t>Lokalny transport zbiorowy</t>
  </si>
  <si>
    <t>Dotacje celowe z budżetu na  finansowanie lub dofinansowanie kosztów realizacji inwestycji i zakupów realizacji inwestycyjnych zakładów budżetowych</t>
  </si>
  <si>
    <t>Rozbudowa i modernizacja systemu transportowego Łomży  i okolic -II  etap</t>
  </si>
  <si>
    <t>Drogi publiczne w miastach na prawach powiatu</t>
  </si>
  <si>
    <t>Usprawnienia drogowych połączeń regionalnych    w grani-cach Łomży- ul.Piłsudskiego(od ul.Szosa Zambrowska do ul.Poznańskiej), Al.Legionów(od ul. Piłsudskiego do granic miasta, i Spokojna( od obecnego zakończenia do ul. Piłsudskiego)</t>
  </si>
  <si>
    <t>Przebudowa ul.  Poznańskiej</t>
  </si>
  <si>
    <t>Rozbudowa ul  W Polskiego z Placem Kościuszki w  Łomży do pe autobusowej przy ul Tkackiej.</t>
  </si>
  <si>
    <t>Drogi publiczne gminne</t>
  </si>
  <si>
    <t>Przygotowanie inwestycji, w tym współfinansowanych przez UE ( w tym  opracowanie programu ogólnego kanalizacji  deszczowej m  Łomża)</t>
  </si>
  <si>
    <t>Przebudowa Starego Rynku</t>
  </si>
  <si>
    <t>Budowa ul. Bartniczej , Polna, Staszica, Senatorska , Zielona</t>
  </si>
  <si>
    <t>Budowa ul. Łąkowej</t>
  </si>
  <si>
    <t>Budowa ul. Mała Kraska</t>
  </si>
  <si>
    <t>Budowa ul. Zakątek i Torfowej</t>
  </si>
  <si>
    <t>Kompleksowe uzbrojenie terenów inwestycyjnych w m Łomża</t>
  </si>
  <si>
    <t>Turystyka</t>
  </si>
  <si>
    <t>Zadania w zakresie upowszechniania turystyki</t>
  </si>
  <si>
    <t>Tereny sportowo-rekreacyjne nad Narwią (dokumentacja i wykup gruntów)</t>
  </si>
  <si>
    <t xml:space="preserve">Udział  U E </t>
  </si>
  <si>
    <t>Udział krajowy</t>
  </si>
  <si>
    <t>wydatki niekwalifikowalne</t>
  </si>
  <si>
    <t>Pozostała działalność</t>
  </si>
  <si>
    <t>Modernizacja stadionu miejskiego - etap II</t>
  </si>
  <si>
    <t>Budowa miejskiej pływalni w Łomży</t>
  </si>
  <si>
    <t xml:space="preserve">Udział U E </t>
  </si>
  <si>
    <t>Budowa lodowiska  w ramach Programu  „ Biały Orlik ''</t>
  </si>
  <si>
    <t xml:space="preserve">Gospodarka mieszkaniowa </t>
  </si>
  <si>
    <t xml:space="preserve">Różne jednostki obsługi gospodarki mieszkaniowej </t>
  </si>
  <si>
    <t xml:space="preserve">Dotacje celowe z budżetu na finansowanie lub dofinansowanie kosztów realizacji inwestycji i zakupów inwestycyjnych zakładów budżetowych </t>
  </si>
  <si>
    <t>Rewitalizacja wraz z adaptacją poddaszy na mieszkania komunalne w budynku Senatorska 3 i Rządowa 9i 10</t>
  </si>
  <si>
    <t xml:space="preserve">Działalność usługowa </t>
  </si>
  <si>
    <t>Cmentarze</t>
  </si>
  <si>
    <t>Pomnik ofiar pod Smoleńskiem</t>
  </si>
  <si>
    <t>Administracja  publiczna</t>
  </si>
  <si>
    <t>Urzędy gmin ( miast i miast na prawach powiatu )</t>
  </si>
  <si>
    <t>Zakupy inwestycyjne- wyposażenie urzędu</t>
  </si>
  <si>
    <t xml:space="preserve"> Budowa bezprzewodowej sieci szerokopasmowej transmisji danych  na terenie miasta  Łomża</t>
  </si>
  <si>
    <t>Stop wykluczeniu cyfrowemu w mieście   Łomża</t>
  </si>
  <si>
    <t xml:space="preserve">Bezpieczeństwo publiczne </t>
  </si>
  <si>
    <t>Komendy wojewódzkie Policji</t>
  </si>
  <si>
    <t>Wpłaty jednostek na fundusz celowy na finansowanie i dofinansowanie  zadań  inwestycyjnych ( policji)</t>
  </si>
  <si>
    <t>Komendy powiatowe Państwowej Straży Pożarnej</t>
  </si>
  <si>
    <t>Zakupy inwestycyjne na potrzeby  dla KM  PSP</t>
  </si>
  <si>
    <t>Obrona cywilna</t>
  </si>
  <si>
    <t>Zakup agregatu prądotwórczego do zasilania awaryjnego budynku Urzędu Miejskiego w  Łomży ul. Stary Rynek 14</t>
  </si>
  <si>
    <t>Instalacja agregatu prądotwórczego do zasilania awaryjnego budynku Urzędu Miejskiego w  Łomży , ul Stary Rynek 14</t>
  </si>
  <si>
    <t>Pozostała  działalność</t>
  </si>
  <si>
    <t>Monitoring miasta</t>
  </si>
  <si>
    <t>Wpłaty jednostek na fundusz celowy  na finansowanie i dofinansowanie  zadań inwestycyjnych ( Policji)</t>
  </si>
  <si>
    <t xml:space="preserve">Oświata  i  wychowanie </t>
  </si>
  <si>
    <t>Szkoły Podstawowe</t>
  </si>
  <si>
    <t>Termomodernizacja placówek oświatowych w  Łomży – w tym SP 2,4,i 9</t>
  </si>
  <si>
    <t xml:space="preserve">Modernizacja boiska przy Sz P  Nr 10 </t>
  </si>
  <si>
    <t>Zakup kserokopiarki- Sz P nr 10</t>
  </si>
  <si>
    <t>Budowa  skoczni  wzwyż przy  Szkole  Podstawowej nr 9 w  Łomży</t>
  </si>
  <si>
    <t>Zakup serwera – SZP Nr 7</t>
  </si>
  <si>
    <t>Zakup zmywarki SZ P Nr 2</t>
  </si>
  <si>
    <t>Wyposażenie  kuchni Szkoły Podstawowej Nr 4</t>
  </si>
  <si>
    <t>Szkoła Podstawowa Specjalna</t>
  </si>
  <si>
    <t>Zakup zmywarki</t>
  </si>
  <si>
    <t>Przedszkola Publiczne</t>
  </si>
  <si>
    <t>Modernizacja placów zabaw przy  przedszkolach miejskich</t>
  </si>
  <si>
    <t>Przedszkole Publiczne  nr 4                   - likwidacja barier</t>
  </si>
  <si>
    <t>Zakup pieca konwencyjno- parowego- Przedszkole  Publiczne  Nr 9</t>
  </si>
  <si>
    <t>Zakup patelni – Przedszkole Publiczne Nr 14</t>
  </si>
  <si>
    <t xml:space="preserve">Gimnazja </t>
  </si>
  <si>
    <t>Przebudowa  układu pomiarowego – Publiczne Gimnazjum Nr 1</t>
  </si>
  <si>
    <t>Nagłośnienie  sali gimnastycznej PG Nr 1</t>
  </si>
  <si>
    <t>Licea Ogólnokształcące</t>
  </si>
  <si>
    <t>Remont i modernizacja  Zespołu Szkół Ogólnokształcących  w  Łomży</t>
  </si>
  <si>
    <t>III Liceum Ogólnokształcące       Zakup maszyny do czyszczenia  wykładziny</t>
  </si>
  <si>
    <t>III LO – zakup schodołazu</t>
  </si>
  <si>
    <t xml:space="preserve">Szkoły  Zawodowe </t>
  </si>
  <si>
    <t>Opracowanie dokumentacji  i budowa boisk sportowych</t>
  </si>
  <si>
    <t>Adaptacja i wyposażenie pracowni specjalistycznych dla szkolnictwa zawodowego ZSMI O nr 5 w  Łomży</t>
  </si>
  <si>
    <t xml:space="preserve">Pomoc  Społeczna </t>
  </si>
  <si>
    <t xml:space="preserve">Ośrodki wsparcia </t>
  </si>
  <si>
    <t>Zakupy inwestycyjne ( dotacja z budżetu państwa )</t>
  </si>
  <si>
    <t>Pozostałe zadania w zakresie polityki społecznej</t>
  </si>
  <si>
    <t xml:space="preserve"> Zakup kserokopiarki Bzi RON</t>
  </si>
  <si>
    <t xml:space="preserve">Edukacyjna opieka  wychowawcza </t>
  </si>
  <si>
    <t>Bursy  Szkolne</t>
  </si>
  <si>
    <t>Roboty remontowo-modernizacyjne  budynku  Bursy  nr 3  przy ul. Polnej 16 i ul Zjazd 3</t>
  </si>
  <si>
    <t>Zakup kotła warzelnego do kuchni Bursy SZ nr1</t>
  </si>
  <si>
    <t>Zakup odśnieżarki do kuchni BSZ Nr 1</t>
  </si>
  <si>
    <t>Gospodarka komunalna</t>
  </si>
  <si>
    <t xml:space="preserve">Gospodarka  odpadami </t>
  </si>
  <si>
    <t>Budowa systemu gospodarki odpadami komunalnymi dla miasta Łomża i okolicznych gmin</t>
  </si>
  <si>
    <t>Nakłady niekwalifikowalne</t>
  </si>
  <si>
    <t>Oświetlenie ulic , placów i dróg</t>
  </si>
  <si>
    <t>Budowa punktów oświetleniowych</t>
  </si>
  <si>
    <t>Przebudowa szaletu na Placu Pocztowym</t>
  </si>
  <si>
    <t>Opracowanie dokumentacji technicznej na remont ogrodzenia  cmentarza  komunalnego przy ul. Kopernika</t>
  </si>
  <si>
    <t>Kultura  i ochrona  dziedzictwa narodowego</t>
  </si>
  <si>
    <t>Filharmonie,Orkiestry,Chóry</t>
  </si>
  <si>
    <t>Przebudowa sali widowiskowej przy PUW ul.Nowa 2 w Łomży na potrzeby Łomżyńskiej Orkiestry Kameralnej- I etap</t>
  </si>
  <si>
    <t>Zakup instrumentów  muzycznych dla Filharmonii Kameralnej im. Witolda  Lutosławskiego  w  Łomży</t>
  </si>
  <si>
    <t>Centra  kultury i sztuki</t>
  </si>
  <si>
    <t>Opracowanie dokumentacji  Łomżyńskiego  Centrum  Kultury</t>
  </si>
  <si>
    <t>Muzea</t>
  </si>
  <si>
    <t>Modernizacja i adaptacja zabytkowego budynku Muzeum Północno -Mazowieckiego w Łomży</t>
  </si>
  <si>
    <t>Nakłady niekwalifikowalne – własne</t>
  </si>
  <si>
    <t xml:space="preserve">Zakupy inwestycyjne na potrzeby Muzeum Północno- Mazowieckiego </t>
  </si>
  <si>
    <t>Kultura  Fizyczna i  sport</t>
  </si>
  <si>
    <t xml:space="preserve">Zakup sprzętu do konserwacji boiska „ Orlik „ ZSZ O </t>
  </si>
  <si>
    <t>Instytucje  kultury fizycznej</t>
  </si>
  <si>
    <t xml:space="preserve">Zakup samochodu osobowo dostawczego dla MOSIR -u </t>
  </si>
  <si>
    <t>Zakupy inwestycyjne dla MOSiR-u( serwer i ksero wielofunkcyjne )</t>
  </si>
  <si>
    <t>Modernizacja bazy  MOSiR -u</t>
  </si>
  <si>
    <t>Pozostała   działalność</t>
  </si>
  <si>
    <t>Przygotowanie dokumentacji i budowa  zespołu rekreacji dziecięcej przy ul. Lipowej w  Łomży</t>
  </si>
  <si>
    <t>Budowa zespołu terenowych obiektów sportowo-rekreacyjnych na os. Konstytucji  3 Maja</t>
  </si>
  <si>
    <t>RAZEM</t>
  </si>
  <si>
    <t>Sp: Elżbieta Karwowska ,Joanna Bużniak, Wioleta Potocka</t>
  </si>
  <si>
    <t>Inwestycje zgłaszane do funduszy Unii Europejskiej i innych funduszy</t>
  </si>
  <si>
    <t>Prezydenta Miasta Łomża</t>
  </si>
  <si>
    <t>Załącznik Nr 2b</t>
  </si>
  <si>
    <t>do Zarządzenia Nr 56/11</t>
  </si>
  <si>
    <t>z dnia 28 marca 2011r.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</si>
</sst>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vertical="center"/>
    </xf>
    <xf numFmtId="0" fontId="23" fillId="6" borderId="10" xfId="0" applyFont="1" applyFill="1" applyBorder="1" applyAlignment="1">
      <alignment horizontal="center" vertical="center"/>
    </xf>
    <xf numFmtId="3" fontId="19" fillId="6" borderId="10" xfId="0" applyNumberFormat="1" applyFont="1" applyFill="1" applyBorder="1" applyAlignment="1">
      <alignment horizontal="right" vertical="center"/>
    </xf>
    <xf numFmtId="4" fontId="19" fillId="6" borderId="10" xfId="0" applyNumberFormat="1" applyFont="1" applyFill="1" applyBorder="1" applyAlignment="1">
      <alignment horizontal="right" vertical="center"/>
    </xf>
    <xf numFmtId="10" fontId="19" fillId="6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3" fontId="19" fillId="24" borderId="10" xfId="0" applyNumberFormat="1" applyFont="1" applyFill="1" applyBorder="1" applyAlignment="1">
      <alignment horizontal="right" vertical="center"/>
    </xf>
    <xf numFmtId="4" fontId="19" fillId="24" borderId="10" xfId="0" applyNumberFormat="1" applyFont="1" applyFill="1" applyBorder="1" applyAlignment="1">
      <alignment horizontal="right" vertical="center"/>
    </xf>
    <xf numFmtId="10" fontId="19" fillId="2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10" fontId="19" fillId="0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top" wrapText="1"/>
    </xf>
    <xf numFmtId="4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vertical="center" wrapText="1"/>
    </xf>
    <xf numFmtId="0" fontId="23" fillId="24" borderId="10" xfId="0" applyFont="1" applyFill="1" applyBorder="1" applyAlignment="1">
      <alignment vertical="center" wrapText="1"/>
    </xf>
    <xf numFmtId="4" fontId="25" fillId="24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vertical="top" wrapText="1"/>
    </xf>
    <xf numFmtId="0" fontId="23" fillId="6" borderId="10" xfId="0" applyFont="1" applyFill="1" applyBorder="1" applyAlignment="1">
      <alignment vertical="top" wrapText="1"/>
    </xf>
    <xf numFmtId="0" fontId="23" fillId="6" borderId="10" xfId="0" applyFont="1" applyFill="1" applyBorder="1" applyAlignment="1">
      <alignment horizontal="center" vertical="center" wrapText="1"/>
    </xf>
    <xf numFmtId="164" fontId="19" fillId="6" borderId="10" xfId="0" applyNumberFormat="1" applyFont="1" applyFill="1" applyBorder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top" wrapText="1"/>
    </xf>
    <xf numFmtId="4" fontId="19" fillId="24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0" fontId="19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164" fontId="19" fillId="24" borderId="10" xfId="0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vertical="top" wrapText="1"/>
    </xf>
    <xf numFmtId="3" fontId="24" fillId="0" borderId="10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right" vertical="center"/>
    </xf>
    <xf numFmtId="164" fontId="24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vertical="top" wrapText="1"/>
    </xf>
    <xf numFmtId="0" fontId="19" fillId="6" borderId="10" xfId="0" applyFont="1" applyFill="1" applyBorder="1" applyAlignment="1">
      <alignment horizontal="center" vertical="center" wrapText="1"/>
    </xf>
    <xf numFmtId="4" fontId="19" fillId="6" borderId="10" xfId="0" applyNumberFormat="1" applyFont="1" applyFill="1" applyBorder="1" applyAlignment="1">
      <alignment horizontal="right" vertical="center"/>
    </xf>
    <xf numFmtId="0" fontId="19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3" fontId="24" fillId="6" borderId="10" xfId="0" applyNumberFormat="1" applyFont="1" applyFill="1" applyBorder="1" applyAlignment="1">
      <alignment horizontal="right" vertical="center"/>
    </xf>
    <xf numFmtId="0" fontId="19" fillId="25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center" vertical="center" wrapText="1"/>
    </xf>
    <xf numFmtId="3" fontId="24" fillId="25" borderId="10" xfId="0" applyNumberFormat="1" applyFont="1" applyFill="1" applyBorder="1" applyAlignment="1">
      <alignment horizontal="right" vertical="center"/>
    </xf>
    <xf numFmtId="3" fontId="19" fillId="25" borderId="10" xfId="0" applyNumberFormat="1" applyFont="1" applyFill="1" applyBorder="1" applyAlignment="1">
      <alignment horizontal="right" vertical="center"/>
    </xf>
    <xf numFmtId="4" fontId="19" fillId="25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3" fontId="24" fillId="24" borderId="10" xfId="0" applyNumberFormat="1" applyFont="1" applyFill="1" applyBorder="1" applyAlignment="1">
      <alignment horizontal="right" vertical="center"/>
    </xf>
    <xf numFmtId="0" fontId="24" fillId="26" borderId="10" xfId="0" applyFont="1" applyFill="1" applyBorder="1" applyAlignment="1">
      <alignment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vertical="center" wrapText="1"/>
    </xf>
    <xf numFmtId="0" fontId="24" fillId="26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0" fontId="19" fillId="27" borderId="10" xfId="0" applyFont="1" applyFill="1" applyBorder="1" applyAlignment="1">
      <alignment horizontal="left" vertical="center"/>
    </xf>
    <xf numFmtId="3" fontId="23" fillId="27" borderId="10" xfId="0" applyNumberFormat="1" applyFont="1" applyFill="1" applyBorder="1" applyAlignment="1">
      <alignment horizontal="right" vertical="center"/>
    </xf>
    <xf numFmtId="4" fontId="23" fillId="27" borderId="10" xfId="0" applyNumberFormat="1" applyFont="1" applyFill="1" applyBorder="1" applyAlignment="1">
      <alignment horizontal="right" vertical="center"/>
    </xf>
    <xf numFmtId="10" fontId="19" fillId="27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9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BreakPreview" zoomScaleSheetLayoutView="100" workbookViewId="0" topLeftCell="A1">
      <selection activeCell="G4" sqref="G4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28.28125" style="1" customWidth="1"/>
    <col min="4" max="4" width="4.8515625" style="1" customWidth="1"/>
    <col min="5" max="6" width="11.00390625" style="0" customWidth="1"/>
    <col min="7" max="7" width="14.140625" style="0" customWidth="1"/>
    <col min="8" max="8" width="15.28125" style="0" customWidth="1"/>
    <col min="9" max="9" width="11.421875" style="0" customWidth="1"/>
    <col min="10" max="16384" width="11.57421875" style="0" customWidth="1"/>
  </cols>
  <sheetData>
    <row r="1" spans="8:9" ht="12.75">
      <c r="H1" s="92" t="s">
        <v>127</v>
      </c>
      <c r="I1" s="92"/>
    </row>
    <row r="2" spans="8:9" ht="12.75">
      <c r="H2" s="92" t="s">
        <v>128</v>
      </c>
      <c r="I2" s="92"/>
    </row>
    <row r="3" spans="8:9" ht="12.75">
      <c r="H3" s="92" t="s">
        <v>126</v>
      </c>
      <c r="I3" s="92"/>
    </row>
    <row r="4" spans="8:9" ht="12.75">
      <c r="H4" s="92" t="s">
        <v>129</v>
      </c>
      <c r="I4" s="92"/>
    </row>
    <row r="6" spans="1:9" ht="30.75" customHeight="1">
      <c r="A6" s="89" t="s">
        <v>0</v>
      </c>
      <c r="B6" s="89"/>
      <c r="C6" s="89"/>
      <c r="D6" s="89"/>
      <c r="E6" s="89"/>
      <c r="F6" s="89"/>
      <c r="G6" s="89"/>
      <c r="H6" s="89"/>
      <c r="I6" s="89"/>
    </row>
    <row r="8" spans="1:9" ht="59.25" customHeight="1">
      <c r="A8" s="2" t="s">
        <v>1</v>
      </c>
      <c r="B8" s="2" t="s">
        <v>2</v>
      </c>
      <c r="C8" s="2" t="s">
        <v>3</v>
      </c>
      <c r="D8" s="2" t="s">
        <v>4</v>
      </c>
      <c r="E8" s="3" t="s">
        <v>5</v>
      </c>
      <c r="F8" s="3" t="s">
        <v>6</v>
      </c>
      <c r="G8" s="4" t="s">
        <v>7</v>
      </c>
      <c r="H8" s="4" t="s">
        <v>8</v>
      </c>
      <c r="I8" s="5" t="s">
        <v>9</v>
      </c>
    </row>
    <row r="9" spans="1:9" ht="12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7">
        <v>7</v>
      </c>
      <c r="H9" s="7">
        <v>8</v>
      </c>
      <c r="I9" s="8">
        <v>9</v>
      </c>
    </row>
    <row r="10" spans="1:9" ht="21.75" customHeight="1">
      <c r="A10" s="9">
        <v>600</v>
      </c>
      <c r="B10" s="9">
        <v>600</v>
      </c>
      <c r="C10" s="10" t="s">
        <v>10</v>
      </c>
      <c r="D10" s="11"/>
      <c r="E10" s="12">
        <f>SUM(E11+E16+E23)</f>
        <v>25204513</v>
      </c>
      <c r="F10" s="12">
        <f>SUM(F11+F16+F23)</f>
        <v>24605065</v>
      </c>
      <c r="G10" s="13">
        <f>SUM(G11+G16+G23)</f>
        <v>23976767.17</v>
      </c>
      <c r="H10" s="13">
        <f>SUM(H11+H16+H23)</f>
        <v>301329</v>
      </c>
      <c r="I10" s="14">
        <f aca="true" t="shared" si="0" ref="I10:I20">G10/F10</f>
        <v>0.9744646953787768</v>
      </c>
    </row>
    <row r="11" spans="1:9" ht="20.25" customHeight="1">
      <c r="A11" s="15"/>
      <c r="B11" s="15">
        <v>60004</v>
      </c>
      <c r="C11" s="16" t="s">
        <v>11</v>
      </c>
      <c r="D11" s="17"/>
      <c r="E11" s="18">
        <f>SUM(E12:E14)</f>
        <v>4454000</v>
      </c>
      <c r="F11" s="18">
        <f>SUM(F12:F15)</f>
        <v>4465912</v>
      </c>
      <c r="G11" s="19">
        <f>SUM(G12:G15)</f>
        <v>4436447.859999999</v>
      </c>
      <c r="H11" s="19">
        <f>SUM(H12:H15)</f>
        <v>42244</v>
      </c>
      <c r="I11" s="20">
        <f t="shared" si="0"/>
        <v>0.9934024360533749</v>
      </c>
    </row>
    <row r="12" spans="1:9" ht="57" customHeight="1">
      <c r="A12" s="21"/>
      <c r="B12" s="21"/>
      <c r="C12" s="22" t="s">
        <v>12</v>
      </c>
      <c r="D12" s="23">
        <v>6210</v>
      </c>
      <c r="E12" s="24">
        <v>30000</v>
      </c>
      <c r="F12" s="24">
        <v>30000</v>
      </c>
      <c r="G12" s="25">
        <v>30000</v>
      </c>
      <c r="H12" s="25"/>
      <c r="I12" s="26">
        <f t="shared" si="0"/>
        <v>1</v>
      </c>
    </row>
    <row r="13" spans="1:9" ht="33.75" customHeight="1">
      <c r="A13" s="21"/>
      <c r="B13" s="21"/>
      <c r="C13" s="22" t="s">
        <v>13</v>
      </c>
      <c r="D13" s="23">
        <v>6059</v>
      </c>
      <c r="E13" s="24">
        <v>4424000</v>
      </c>
      <c r="F13" s="24">
        <v>2857718</v>
      </c>
      <c r="G13" s="25">
        <v>2840623.52</v>
      </c>
      <c r="H13" s="25"/>
      <c r="I13" s="26">
        <f t="shared" si="0"/>
        <v>0.9940181361491932</v>
      </c>
    </row>
    <row r="14" spans="1:9" ht="42" customHeight="1">
      <c r="A14" s="21"/>
      <c r="B14" s="21"/>
      <c r="C14" s="22" t="s">
        <v>13</v>
      </c>
      <c r="D14" s="23">
        <v>6057</v>
      </c>
      <c r="E14" s="24"/>
      <c r="F14" s="24">
        <v>1506194</v>
      </c>
      <c r="G14" s="25">
        <v>1493824.58</v>
      </c>
      <c r="H14" s="25"/>
      <c r="I14" s="26">
        <f t="shared" si="0"/>
        <v>0.9917876316065527</v>
      </c>
    </row>
    <row r="15" spans="1:9" ht="42" customHeight="1">
      <c r="A15" s="21"/>
      <c r="B15" s="21"/>
      <c r="C15" s="22" t="s">
        <v>13</v>
      </c>
      <c r="D15" s="23">
        <v>6050</v>
      </c>
      <c r="E15" s="24"/>
      <c r="F15" s="24">
        <v>72000</v>
      </c>
      <c r="G15" s="25">
        <v>71999.76</v>
      </c>
      <c r="H15" s="25">
        <v>42244</v>
      </c>
      <c r="I15" s="26">
        <f t="shared" si="0"/>
        <v>0.9999966666666666</v>
      </c>
    </row>
    <row r="16" spans="1:9" ht="28.5">
      <c r="A16" s="15"/>
      <c r="B16" s="15">
        <v>60015</v>
      </c>
      <c r="C16" s="27" t="s">
        <v>14</v>
      </c>
      <c r="D16" s="28"/>
      <c r="E16" s="18">
        <f>SUM(E17:E22)</f>
        <v>14668613</v>
      </c>
      <c r="F16" s="18">
        <f>SUM(F17:F22)</f>
        <v>11768868</v>
      </c>
      <c r="G16" s="19">
        <f>SUM(G17:G22)</f>
        <v>11299261.21</v>
      </c>
      <c r="H16" s="19">
        <f>SUM(H18:H22)</f>
        <v>222485</v>
      </c>
      <c r="I16" s="20">
        <f t="shared" si="0"/>
        <v>0.9600975395424608</v>
      </c>
    </row>
    <row r="17" spans="1:9" ht="34.5" customHeight="1">
      <c r="A17" s="29"/>
      <c r="B17" s="29"/>
      <c r="C17" s="30" t="s">
        <v>125</v>
      </c>
      <c r="D17" s="23">
        <v>6050</v>
      </c>
      <c r="E17" s="24">
        <v>700000</v>
      </c>
      <c r="F17" s="24">
        <v>100000</v>
      </c>
      <c r="G17" s="25">
        <v>69286.25</v>
      </c>
      <c r="H17" s="25"/>
      <c r="I17" s="26">
        <f t="shared" si="0"/>
        <v>0.6928625</v>
      </c>
    </row>
    <row r="18" spans="1:9" ht="90" customHeight="1">
      <c r="A18" s="29"/>
      <c r="B18" s="29"/>
      <c r="C18" s="30" t="s">
        <v>15</v>
      </c>
      <c r="D18" s="23">
        <v>6059</v>
      </c>
      <c r="E18" s="24">
        <v>10448613</v>
      </c>
      <c r="F18" s="24">
        <v>4376823</v>
      </c>
      <c r="G18" s="25">
        <v>4252868.73</v>
      </c>
      <c r="H18" s="25"/>
      <c r="I18" s="26">
        <f t="shared" si="0"/>
        <v>0.9716793962195868</v>
      </c>
    </row>
    <row r="19" spans="1:9" ht="90.75" customHeight="1">
      <c r="A19" s="29"/>
      <c r="B19" s="29"/>
      <c r="C19" s="30" t="s">
        <v>15</v>
      </c>
      <c r="D19" s="23">
        <v>6057</v>
      </c>
      <c r="E19" s="24"/>
      <c r="F19" s="24">
        <v>6828560</v>
      </c>
      <c r="G19" s="31">
        <v>6635816.85</v>
      </c>
      <c r="H19" s="31"/>
      <c r="I19" s="26">
        <f t="shared" si="0"/>
        <v>0.9717739684501564</v>
      </c>
    </row>
    <row r="20" spans="1:9" ht="90.75" customHeight="1">
      <c r="A20" s="29"/>
      <c r="B20" s="29"/>
      <c r="C20" s="30" t="s">
        <v>15</v>
      </c>
      <c r="D20" s="23">
        <v>6050</v>
      </c>
      <c r="E20" s="24"/>
      <c r="F20" s="24">
        <v>241000</v>
      </c>
      <c r="G20" s="25">
        <v>118804.38</v>
      </c>
      <c r="H20" s="25"/>
      <c r="I20" s="26">
        <f t="shared" si="0"/>
        <v>0.49296423236514525</v>
      </c>
    </row>
    <row r="21" spans="1:9" ht="18" customHeight="1">
      <c r="A21" s="29"/>
      <c r="B21" s="29"/>
      <c r="C21" s="32" t="s">
        <v>16</v>
      </c>
      <c r="D21" s="23">
        <v>6050</v>
      </c>
      <c r="E21" s="24">
        <v>3520000</v>
      </c>
      <c r="F21" s="24"/>
      <c r="G21" s="25"/>
      <c r="H21" s="25"/>
      <c r="I21" s="26"/>
    </row>
    <row r="22" spans="1:9" ht="41.25" customHeight="1">
      <c r="A22" s="29"/>
      <c r="B22" s="29"/>
      <c r="C22" s="32" t="s">
        <v>17</v>
      </c>
      <c r="D22" s="23">
        <v>6050</v>
      </c>
      <c r="E22" s="24"/>
      <c r="F22" s="24">
        <v>222485</v>
      </c>
      <c r="G22" s="25">
        <v>222485</v>
      </c>
      <c r="H22" s="25">
        <v>222485</v>
      </c>
      <c r="I22" s="26">
        <f aca="true" t="shared" si="1" ref="I22:I32">G22/F22</f>
        <v>1</v>
      </c>
    </row>
    <row r="23" spans="1:9" ht="21.75" customHeight="1">
      <c r="A23" s="15"/>
      <c r="B23" s="15">
        <v>60016</v>
      </c>
      <c r="C23" s="33" t="s">
        <v>18</v>
      </c>
      <c r="D23" s="28"/>
      <c r="E23" s="18">
        <f>SUM(E24:E27)</f>
        <v>6081900</v>
      </c>
      <c r="F23" s="18">
        <f>SUM(F24:F30)</f>
        <v>8370285</v>
      </c>
      <c r="G23" s="34">
        <f>SUM(G24:G30)</f>
        <v>8241058.1</v>
      </c>
      <c r="H23" s="34">
        <f>SUM(H24:H30)</f>
        <v>36600</v>
      </c>
      <c r="I23" s="20">
        <f t="shared" si="1"/>
        <v>0.984561230591312</v>
      </c>
    </row>
    <row r="24" spans="1:9" ht="56.25" customHeight="1">
      <c r="A24" s="29"/>
      <c r="B24" s="29"/>
      <c r="C24" s="30" t="s">
        <v>19</v>
      </c>
      <c r="D24" s="23">
        <v>6050</v>
      </c>
      <c r="E24" s="24">
        <v>500000</v>
      </c>
      <c r="F24" s="24">
        <v>178000</v>
      </c>
      <c r="G24" s="25">
        <v>143080.47</v>
      </c>
      <c r="H24" s="25">
        <v>36600</v>
      </c>
      <c r="I24" s="26">
        <f t="shared" si="1"/>
        <v>0.8038228651685393</v>
      </c>
    </row>
    <row r="25" spans="1:9" ht="16.5" customHeight="1">
      <c r="A25" s="29"/>
      <c r="B25" s="29"/>
      <c r="C25" s="30" t="s">
        <v>20</v>
      </c>
      <c r="D25" s="23">
        <v>6050</v>
      </c>
      <c r="E25" s="24">
        <v>500000</v>
      </c>
      <c r="F25" s="24">
        <v>200000</v>
      </c>
      <c r="G25" s="35">
        <v>190814.69</v>
      </c>
      <c r="H25" s="35"/>
      <c r="I25" s="26">
        <f t="shared" si="1"/>
        <v>0.95407345</v>
      </c>
    </row>
    <row r="26" spans="1:9" ht="35.25" customHeight="1">
      <c r="A26" s="29"/>
      <c r="B26" s="29"/>
      <c r="C26" s="36" t="s">
        <v>21</v>
      </c>
      <c r="D26" s="23">
        <v>6050</v>
      </c>
      <c r="E26" s="24">
        <v>2500000</v>
      </c>
      <c r="F26" s="24">
        <v>2130357</v>
      </c>
      <c r="G26" s="35">
        <v>2058763.01</v>
      </c>
      <c r="H26" s="35"/>
      <c r="I26" s="26">
        <f t="shared" si="1"/>
        <v>0.966393430772401</v>
      </c>
    </row>
    <row r="27" spans="1:9" ht="21" customHeight="1">
      <c r="A27" s="29"/>
      <c r="B27" s="29"/>
      <c r="C27" s="36" t="s">
        <v>22</v>
      </c>
      <c r="D27" s="23">
        <v>6050</v>
      </c>
      <c r="E27" s="24">
        <v>2581900</v>
      </c>
      <c r="F27" s="24">
        <v>1567189</v>
      </c>
      <c r="G27" s="35">
        <v>1565450.97</v>
      </c>
      <c r="H27" s="35"/>
      <c r="I27" s="26">
        <f t="shared" si="1"/>
        <v>0.9988909888979568</v>
      </c>
    </row>
    <row r="28" spans="1:9" ht="21" customHeight="1">
      <c r="A28" s="29"/>
      <c r="B28" s="29"/>
      <c r="C28" s="36" t="s">
        <v>23</v>
      </c>
      <c r="D28" s="23">
        <v>6050</v>
      </c>
      <c r="E28" s="24"/>
      <c r="F28" s="24">
        <v>3760171</v>
      </c>
      <c r="G28" s="35">
        <v>3760017.49</v>
      </c>
      <c r="H28" s="35"/>
      <c r="I28" s="26">
        <f t="shared" si="1"/>
        <v>0.9999591747290217</v>
      </c>
    </row>
    <row r="29" spans="1:9" ht="21" customHeight="1">
      <c r="A29" s="29"/>
      <c r="B29" s="29"/>
      <c r="C29" s="36" t="s">
        <v>24</v>
      </c>
      <c r="D29" s="23">
        <v>6050</v>
      </c>
      <c r="E29" s="24"/>
      <c r="F29" s="24">
        <v>490568</v>
      </c>
      <c r="G29" s="35">
        <v>489991.47</v>
      </c>
      <c r="H29" s="35"/>
      <c r="I29" s="26">
        <f t="shared" si="1"/>
        <v>0.9988247704701488</v>
      </c>
    </row>
    <row r="30" spans="1:9" ht="30" customHeight="1">
      <c r="A30" s="29"/>
      <c r="B30" s="29"/>
      <c r="C30" s="36" t="s">
        <v>25</v>
      </c>
      <c r="D30" s="23">
        <v>6050</v>
      </c>
      <c r="E30" s="24"/>
      <c r="F30" s="24">
        <v>44000</v>
      </c>
      <c r="G30" s="35">
        <v>32940</v>
      </c>
      <c r="H30" s="35"/>
      <c r="I30" s="26">
        <f t="shared" si="1"/>
        <v>0.7486363636363637</v>
      </c>
    </row>
    <row r="31" spans="1:9" ht="23.25" customHeight="1">
      <c r="A31" s="9">
        <v>630</v>
      </c>
      <c r="B31" s="9">
        <v>630</v>
      </c>
      <c r="C31" s="37" t="s">
        <v>26</v>
      </c>
      <c r="D31" s="38"/>
      <c r="E31" s="12">
        <f>SUM(E32+E37)</f>
        <v>33151631</v>
      </c>
      <c r="F31" s="12">
        <f>SUM(F32+F37)</f>
        <v>34716247</v>
      </c>
      <c r="G31" s="39">
        <f>SUM(G32+G37)</f>
        <v>32209359.060000002</v>
      </c>
      <c r="H31" s="39">
        <f>SUM(H32+H37)</f>
        <v>1511496</v>
      </c>
      <c r="I31" s="14">
        <f t="shared" si="1"/>
        <v>0.92778920083153</v>
      </c>
    </row>
    <row r="32" spans="1:9" ht="28.5" customHeight="1">
      <c r="A32" s="40"/>
      <c r="B32" s="15">
        <v>63003</v>
      </c>
      <c r="C32" s="41" t="s">
        <v>27</v>
      </c>
      <c r="D32" s="28"/>
      <c r="E32" s="18">
        <f>SUM(E33)</f>
        <v>1400000</v>
      </c>
      <c r="F32" s="18">
        <f>SUM(F35:F36)</f>
        <v>279348</v>
      </c>
      <c r="G32" s="42">
        <f>SUM(G34:G36)</f>
        <v>55171.8</v>
      </c>
      <c r="H32" s="42">
        <f>SUM(H33:H36)</f>
        <v>0</v>
      </c>
      <c r="I32" s="20">
        <f t="shared" si="1"/>
        <v>0.19750204046565575</v>
      </c>
    </row>
    <row r="33" spans="1:9" ht="38.25">
      <c r="A33" s="29"/>
      <c r="B33" s="29"/>
      <c r="C33" s="30" t="s">
        <v>28</v>
      </c>
      <c r="D33" s="23">
        <v>6050</v>
      </c>
      <c r="E33" s="24">
        <v>1400000</v>
      </c>
      <c r="F33" s="24"/>
      <c r="G33" s="43"/>
      <c r="H33" s="43"/>
      <c r="I33" s="26"/>
    </row>
    <row r="34" spans="1:9" ht="17.25" customHeight="1">
      <c r="A34" s="29"/>
      <c r="B34" s="29"/>
      <c r="C34" s="30" t="s">
        <v>29</v>
      </c>
      <c r="D34" s="23">
        <v>6057</v>
      </c>
      <c r="E34" s="24"/>
      <c r="F34" s="24"/>
      <c r="G34" s="43"/>
      <c r="H34" s="43"/>
      <c r="I34" s="26"/>
    </row>
    <row r="35" spans="1:9" ht="18.75" customHeight="1">
      <c r="A35" s="29"/>
      <c r="B35" s="29"/>
      <c r="C35" s="30" t="s">
        <v>30</v>
      </c>
      <c r="D35" s="23">
        <v>6059</v>
      </c>
      <c r="E35" s="24"/>
      <c r="F35" s="24">
        <v>200636</v>
      </c>
      <c r="G35" s="43"/>
      <c r="H35" s="43"/>
      <c r="I35" s="26">
        <f aca="true" t="shared" si="2" ref="I35:I45">G35/F35</f>
        <v>0</v>
      </c>
    </row>
    <row r="36" spans="1:9" ht="21" customHeight="1">
      <c r="A36" s="29"/>
      <c r="B36" s="29"/>
      <c r="C36" s="30" t="s">
        <v>31</v>
      </c>
      <c r="D36" s="23">
        <v>6050</v>
      </c>
      <c r="E36" s="24"/>
      <c r="F36" s="24">
        <v>78712</v>
      </c>
      <c r="G36" s="43">
        <v>55171.8</v>
      </c>
      <c r="H36" s="43"/>
      <c r="I36" s="26">
        <f t="shared" si="2"/>
        <v>0.7009325134668157</v>
      </c>
    </row>
    <row r="37" spans="1:9" ht="27.75" customHeight="1">
      <c r="A37" s="40"/>
      <c r="B37" s="15">
        <v>63095</v>
      </c>
      <c r="C37" s="44" t="s">
        <v>32</v>
      </c>
      <c r="D37" s="45"/>
      <c r="E37" s="18">
        <f>SUM(E38+E42)</f>
        <v>31751631</v>
      </c>
      <c r="F37" s="18">
        <f>SUM(F46+F42+F38)</f>
        <v>34436899</v>
      </c>
      <c r="G37" s="46">
        <f>SUM(G38+G42)</f>
        <v>32154187.26</v>
      </c>
      <c r="H37" s="46">
        <f>SUM(H38+H42)</f>
        <v>1511496</v>
      </c>
      <c r="I37" s="20">
        <f t="shared" si="2"/>
        <v>0.9337132028060947</v>
      </c>
    </row>
    <row r="38" spans="1:9" ht="26.25" customHeight="1">
      <c r="A38" s="29"/>
      <c r="B38" s="29"/>
      <c r="C38" s="47" t="s">
        <v>33</v>
      </c>
      <c r="D38" s="23"/>
      <c r="E38" s="48">
        <f>SUM(E39:E40)</f>
        <v>14640000</v>
      </c>
      <c r="F38" s="48">
        <f>SUM(F39:F41)</f>
        <v>16905268</v>
      </c>
      <c r="G38" s="49">
        <f>SUM(G39:G41)</f>
        <v>14784513.14</v>
      </c>
      <c r="H38" s="49">
        <f>SUM(H39:H41)</f>
        <v>1172710</v>
      </c>
      <c r="I38" s="26">
        <f t="shared" si="2"/>
        <v>0.8745506513117687</v>
      </c>
    </row>
    <row r="39" spans="1:9" ht="17.25" customHeight="1">
      <c r="A39" s="29"/>
      <c r="B39" s="29"/>
      <c r="C39" s="30" t="s">
        <v>29</v>
      </c>
      <c r="D39" s="23">
        <v>6057</v>
      </c>
      <c r="E39" s="24">
        <v>7320000</v>
      </c>
      <c r="F39" s="24">
        <v>7449250</v>
      </c>
      <c r="G39" s="50">
        <v>6328495.31</v>
      </c>
      <c r="H39" s="50"/>
      <c r="I39" s="26">
        <f t="shared" si="2"/>
        <v>0.8495479826828204</v>
      </c>
    </row>
    <row r="40" spans="1:9" ht="15.75" customHeight="1">
      <c r="A40" s="29"/>
      <c r="B40" s="51"/>
      <c r="C40" s="30" t="s">
        <v>30</v>
      </c>
      <c r="D40" s="23">
        <v>6059</v>
      </c>
      <c r="E40" s="24">
        <v>7320000</v>
      </c>
      <c r="F40" s="24">
        <v>9451018</v>
      </c>
      <c r="G40" s="50">
        <v>8451017.83</v>
      </c>
      <c r="H40" s="50">
        <v>1172710</v>
      </c>
      <c r="I40" s="26">
        <f t="shared" si="2"/>
        <v>0.8941912744214433</v>
      </c>
    </row>
    <row r="41" spans="1:9" ht="15.75" customHeight="1">
      <c r="A41" s="29"/>
      <c r="B41" s="51"/>
      <c r="C41" s="30" t="s">
        <v>31</v>
      </c>
      <c r="D41" s="23">
        <v>6050</v>
      </c>
      <c r="E41" s="24"/>
      <c r="F41" s="24">
        <v>5000</v>
      </c>
      <c r="G41" s="50">
        <v>5000</v>
      </c>
      <c r="H41" s="50"/>
      <c r="I41" s="26">
        <f t="shared" si="2"/>
        <v>1</v>
      </c>
    </row>
    <row r="42" spans="1:9" ht="24.75" customHeight="1">
      <c r="A42" s="29"/>
      <c r="B42" s="52"/>
      <c r="C42" s="53" t="s">
        <v>34</v>
      </c>
      <c r="D42" s="54"/>
      <c r="E42" s="48">
        <f>SUM(E43:E44)</f>
        <v>17111631</v>
      </c>
      <c r="F42" s="48">
        <f>SUM(F43:F45)</f>
        <v>17531631</v>
      </c>
      <c r="G42" s="49">
        <f>SUM(G43:G46)</f>
        <v>17369674.12</v>
      </c>
      <c r="H42" s="49">
        <f>SUM(H43:H46)</f>
        <v>338786</v>
      </c>
      <c r="I42" s="26">
        <f t="shared" si="2"/>
        <v>0.9907620186621542</v>
      </c>
    </row>
    <row r="43" spans="1:9" ht="18.75" customHeight="1">
      <c r="A43" s="29"/>
      <c r="B43" s="29"/>
      <c r="C43" s="36" t="s">
        <v>35</v>
      </c>
      <c r="D43" s="23">
        <v>6057</v>
      </c>
      <c r="E43" s="24">
        <v>6229631</v>
      </c>
      <c r="F43" s="24">
        <v>6304887</v>
      </c>
      <c r="G43" s="43">
        <v>6304886.03</v>
      </c>
      <c r="H43" s="43"/>
      <c r="I43" s="26">
        <f t="shared" si="2"/>
        <v>0.9999998461510888</v>
      </c>
    </row>
    <row r="44" spans="1:9" ht="17.25" customHeight="1">
      <c r="A44" s="29"/>
      <c r="B44" s="29"/>
      <c r="C44" s="36" t="s">
        <v>30</v>
      </c>
      <c r="D44" s="23">
        <v>6059</v>
      </c>
      <c r="E44" s="24">
        <v>10882000</v>
      </c>
      <c r="F44" s="24">
        <v>10806744</v>
      </c>
      <c r="G44" s="43">
        <v>10660730.11</v>
      </c>
      <c r="H44" s="43"/>
      <c r="I44" s="26">
        <f t="shared" si="2"/>
        <v>0.9864886324687621</v>
      </c>
    </row>
    <row r="45" spans="1:9" ht="17.25" customHeight="1">
      <c r="A45" s="29"/>
      <c r="B45" s="29"/>
      <c r="C45" s="36" t="s">
        <v>31</v>
      </c>
      <c r="D45" s="23">
        <v>6050</v>
      </c>
      <c r="E45" s="24"/>
      <c r="F45" s="24">
        <v>420000</v>
      </c>
      <c r="G45" s="43">
        <v>404057.98</v>
      </c>
      <c r="H45" s="43">
        <v>338786</v>
      </c>
      <c r="I45" s="26">
        <f t="shared" si="2"/>
        <v>0.9620428095238095</v>
      </c>
    </row>
    <row r="46" spans="1:9" ht="24.75" customHeight="1">
      <c r="A46" s="29"/>
      <c r="B46" s="29"/>
      <c r="C46" s="36" t="s">
        <v>36</v>
      </c>
      <c r="D46" s="23">
        <v>6050</v>
      </c>
      <c r="E46" s="24"/>
      <c r="F46" s="24"/>
      <c r="G46" s="43"/>
      <c r="H46" s="43"/>
      <c r="I46" s="26"/>
    </row>
    <row r="47" spans="1:9" ht="20.25" customHeight="1">
      <c r="A47" s="9">
        <v>700</v>
      </c>
      <c r="B47" s="9"/>
      <c r="C47" s="55" t="s">
        <v>37</v>
      </c>
      <c r="D47" s="56"/>
      <c r="E47" s="12">
        <f>SUM(E48+E50)</f>
        <v>1500000</v>
      </c>
      <c r="F47" s="12">
        <f>SUM(F48+F50)</f>
        <v>1500000</v>
      </c>
      <c r="G47" s="57">
        <f>SUM(G50+G48)</f>
        <v>1499999.98</v>
      </c>
      <c r="H47" s="57">
        <f>SUM(H48+H50)</f>
        <v>389429</v>
      </c>
      <c r="I47" s="14">
        <f aca="true" t="shared" si="3" ref="I47:I69">G47/F47</f>
        <v>0.9999999866666667</v>
      </c>
    </row>
    <row r="48" spans="1:9" ht="25.5" customHeight="1">
      <c r="A48" s="15"/>
      <c r="B48" s="15">
        <v>70004</v>
      </c>
      <c r="C48" s="58" t="s">
        <v>38</v>
      </c>
      <c r="D48" s="45"/>
      <c r="E48" s="18">
        <f>SUM(E49:E49)</f>
        <v>500000</v>
      </c>
      <c r="F48" s="18">
        <f>SUM(F49:F49)</f>
        <v>500000</v>
      </c>
      <c r="G48" s="42">
        <f>SUM(G49:G49)</f>
        <v>500000</v>
      </c>
      <c r="H48" s="42">
        <f>SUM(H49)</f>
        <v>0</v>
      </c>
      <c r="I48" s="20">
        <f t="shared" si="3"/>
        <v>1</v>
      </c>
    </row>
    <row r="49" spans="1:9" ht="57.75" customHeight="1">
      <c r="A49" s="29"/>
      <c r="B49" s="29"/>
      <c r="C49" s="30" t="s">
        <v>39</v>
      </c>
      <c r="D49" s="23">
        <v>6210</v>
      </c>
      <c r="E49" s="24">
        <v>500000</v>
      </c>
      <c r="F49" s="24">
        <v>500000</v>
      </c>
      <c r="G49" s="43">
        <v>500000</v>
      </c>
      <c r="H49" s="43"/>
      <c r="I49" s="26">
        <f t="shared" si="3"/>
        <v>1</v>
      </c>
    </row>
    <row r="50" spans="1:9" ht="22.5" customHeight="1">
      <c r="A50" s="40"/>
      <c r="B50" s="15">
        <v>70095</v>
      </c>
      <c r="C50" s="58" t="s">
        <v>32</v>
      </c>
      <c r="D50" s="59"/>
      <c r="E50" s="18">
        <f>SUM(E51)</f>
        <v>1000000</v>
      </c>
      <c r="F50" s="18">
        <f>SUM(F51)</f>
        <v>1000000</v>
      </c>
      <c r="G50" s="42">
        <f>SUM(G51)</f>
        <v>999999.98</v>
      </c>
      <c r="H50" s="42">
        <f>SUM(H51)</f>
        <v>389429</v>
      </c>
      <c r="I50" s="20">
        <f t="shared" si="3"/>
        <v>0.99999998</v>
      </c>
    </row>
    <row r="51" spans="1:9" ht="37.5" customHeight="1">
      <c r="A51" s="29"/>
      <c r="B51" s="29"/>
      <c r="C51" s="30" t="s">
        <v>40</v>
      </c>
      <c r="D51" s="23">
        <v>6210</v>
      </c>
      <c r="E51" s="24">
        <v>1000000</v>
      </c>
      <c r="F51" s="24">
        <v>1000000</v>
      </c>
      <c r="G51" s="43">
        <v>999999.98</v>
      </c>
      <c r="H51" s="43">
        <v>389429</v>
      </c>
      <c r="I51" s="26">
        <f t="shared" si="3"/>
        <v>0.99999998</v>
      </c>
    </row>
    <row r="52" spans="1:9" ht="18.75" customHeight="1">
      <c r="A52" s="29"/>
      <c r="B52" s="9">
        <v>710</v>
      </c>
      <c r="C52" s="55" t="s">
        <v>41</v>
      </c>
      <c r="D52" s="60"/>
      <c r="E52" s="61"/>
      <c r="F52" s="12">
        <f aca="true" t="shared" si="4" ref="F52:H53">SUM(F53)</f>
        <v>10000</v>
      </c>
      <c r="G52" s="57">
        <f t="shared" si="4"/>
        <v>10000</v>
      </c>
      <c r="H52" s="57">
        <f t="shared" si="4"/>
        <v>0</v>
      </c>
      <c r="I52" s="14">
        <f t="shared" si="3"/>
        <v>1</v>
      </c>
    </row>
    <row r="53" spans="1:9" ht="22.5" customHeight="1">
      <c r="A53" s="29"/>
      <c r="B53" s="62">
        <v>71035</v>
      </c>
      <c r="C53" s="63" t="s">
        <v>42</v>
      </c>
      <c r="D53" s="64"/>
      <c r="E53" s="65"/>
      <c r="F53" s="66">
        <f t="shared" si="4"/>
        <v>10000</v>
      </c>
      <c r="G53" s="67">
        <f t="shared" si="4"/>
        <v>10000</v>
      </c>
      <c r="H53" s="67">
        <f t="shared" si="4"/>
        <v>0</v>
      </c>
      <c r="I53" s="20">
        <f t="shared" si="3"/>
        <v>1</v>
      </c>
    </row>
    <row r="54" spans="1:9" ht="18.75" customHeight="1">
      <c r="A54" s="29"/>
      <c r="B54" s="29"/>
      <c r="C54" s="30" t="s">
        <v>43</v>
      </c>
      <c r="D54" s="23">
        <v>6050</v>
      </c>
      <c r="E54" s="24"/>
      <c r="F54" s="24">
        <v>10000</v>
      </c>
      <c r="G54" s="43">
        <v>10000</v>
      </c>
      <c r="H54" s="43"/>
      <c r="I54" s="26">
        <f t="shared" si="3"/>
        <v>1</v>
      </c>
    </row>
    <row r="55" spans="1:9" ht="20.25" customHeight="1">
      <c r="A55" s="9">
        <v>750</v>
      </c>
      <c r="B55" s="9">
        <v>750</v>
      </c>
      <c r="C55" s="55" t="s">
        <v>44</v>
      </c>
      <c r="D55" s="56"/>
      <c r="E55" s="12">
        <f>SUM(E56)</f>
        <v>250000</v>
      </c>
      <c r="F55" s="12">
        <f>SUM(F56)</f>
        <v>113100</v>
      </c>
      <c r="G55" s="57">
        <f>SUM(G56)</f>
        <v>83148.32999999999</v>
      </c>
      <c r="H55" s="57">
        <f>SUM(H56)</f>
        <v>0</v>
      </c>
      <c r="I55" s="14">
        <f t="shared" si="3"/>
        <v>0.7351753315649866</v>
      </c>
    </row>
    <row r="56" spans="1:9" ht="22.5" customHeight="1">
      <c r="A56" s="15"/>
      <c r="B56" s="15">
        <v>75023</v>
      </c>
      <c r="C56" s="58" t="s">
        <v>45</v>
      </c>
      <c r="D56" s="45"/>
      <c r="E56" s="18">
        <f>SUM(E57:E58)</f>
        <v>250000</v>
      </c>
      <c r="F56" s="18">
        <f>SUM(F57:F59)</f>
        <v>113100</v>
      </c>
      <c r="G56" s="42">
        <f>SUM(G57:G59)</f>
        <v>83148.32999999999</v>
      </c>
      <c r="H56" s="42">
        <f>SUM(H57:H59)</f>
        <v>0</v>
      </c>
      <c r="I56" s="20">
        <f t="shared" si="3"/>
        <v>0.7351753315649866</v>
      </c>
    </row>
    <row r="57" spans="1:9" ht="24" customHeight="1">
      <c r="A57" s="29"/>
      <c r="B57" s="29"/>
      <c r="C57" s="30" t="s">
        <v>46</v>
      </c>
      <c r="D57" s="23">
        <v>6060</v>
      </c>
      <c r="E57" s="24">
        <v>150000</v>
      </c>
      <c r="F57" s="24">
        <v>10000</v>
      </c>
      <c r="G57" s="43"/>
      <c r="H57" s="43"/>
      <c r="I57" s="26">
        <f t="shared" si="3"/>
        <v>0</v>
      </c>
    </row>
    <row r="58" spans="1:9" ht="37.5" customHeight="1">
      <c r="A58" s="29"/>
      <c r="B58" s="29"/>
      <c r="C58" s="30" t="s">
        <v>47</v>
      </c>
      <c r="D58" s="23">
        <v>6050</v>
      </c>
      <c r="E58" s="24">
        <v>100000</v>
      </c>
      <c r="F58" s="24">
        <v>83100</v>
      </c>
      <c r="G58" s="43">
        <v>70564.93</v>
      </c>
      <c r="H58" s="43"/>
      <c r="I58" s="26">
        <f t="shared" si="3"/>
        <v>0.8491567990373043</v>
      </c>
    </row>
    <row r="59" spans="1:9" ht="28.5" customHeight="1">
      <c r="A59" s="29"/>
      <c r="B59" s="29"/>
      <c r="C59" s="30" t="s">
        <v>48</v>
      </c>
      <c r="D59" s="23">
        <v>6050</v>
      </c>
      <c r="E59" s="24"/>
      <c r="F59" s="24">
        <v>20000</v>
      </c>
      <c r="G59" s="43">
        <v>12583.4</v>
      </c>
      <c r="H59" s="43"/>
      <c r="I59" s="26">
        <f t="shared" si="3"/>
        <v>0.62917</v>
      </c>
    </row>
    <row r="60" spans="1:9" ht="19.5" customHeight="1">
      <c r="A60" s="9">
        <v>754</v>
      </c>
      <c r="B60" s="9">
        <v>754</v>
      </c>
      <c r="C60" s="55" t="s">
        <v>49</v>
      </c>
      <c r="D60" s="56"/>
      <c r="E60" s="12">
        <f>SUM(E61+E65+E68)</f>
        <v>349300</v>
      </c>
      <c r="F60" s="12">
        <f>SUM(F61+F63+F65+F68)</f>
        <v>359822</v>
      </c>
      <c r="G60" s="57">
        <f>SUM(G61+G63+G65+G68)</f>
        <v>357072.62999999995</v>
      </c>
      <c r="H60" s="57">
        <f>SUM(H61+H63+H65+H68)</f>
        <v>0</v>
      </c>
      <c r="I60" s="14">
        <f t="shared" si="3"/>
        <v>0.9923590831022003</v>
      </c>
    </row>
    <row r="61" spans="1:9" ht="26.25" customHeight="1">
      <c r="A61" s="15"/>
      <c r="B61" s="15">
        <v>75404</v>
      </c>
      <c r="C61" s="58" t="s">
        <v>50</v>
      </c>
      <c r="D61" s="45"/>
      <c r="E61" s="18">
        <f>SUM(E64:E64)</f>
        <v>150000</v>
      </c>
      <c r="F61" s="18">
        <f>SUM(F62)</f>
        <v>70000</v>
      </c>
      <c r="G61" s="42">
        <f>SUM(G62)</f>
        <v>68069.04</v>
      </c>
      <c r="H61" s="42">
        <f>SUM(H62)</f>
        <v>0</v>
      </c>
      <c r="I61" s="20">
        <f t="shared" si="3"/>
        <v>0.972414857142857</v>
      </c>
    </row>
    <row r="62" spans="1:9" ht="51" customHeight="1">
      <c r="A62" s="68"/>
      <c r="B62" s="68"/>
      <c r="C62" s="69" t="s">
        <v>51</v>
      </c>
      <c r="D62" s="54">
        <v>6170</v>
      </c>
      <c r="E62" s="70"/>
      <c r="F62" s="48">
        <v>70000</v>
      </c>
      <c r="G62" s="71">
        <v>68069.04</v>
      </c>
      <c r="H62" s="71"/>
      <c r="I62" s="26">
        <f t="shared" si="3"/>
        <v>0.972414857142857</v>
      </c>
    </row>
    <row r="63" spans="1:9" ht="26.25" customHeight="1">
      <c r="A63" s="15"/>
      <c r="B63" s="15">
        <v>75411</v>
      </c>
      <c r="C63" s="58" t="s">
        <v>52</v>
      </c>
      <c r="D63" s="45"/>
      <c r="E63" s="18">
        <f>SUM(E64)</f>
        <v>150000</v>
      </c>
      <c r="F63" s="18">
        <f>SUM(F64)</f>
        <v>165000</v>
      </c>
      <c r="G63" s="42">
        <f>SUM(G64)</f>
        <v>164983.3</v>
      </c>
      <c r="H63" s="42">
        <f>SUM(H64)</f>
        <v>0</v>
      </c>
      <c r="I63" s="20">
        <f t="shared" si="3"/>
        <v>0.9998987878787878</v>
      </c>
    </row>
    <row r="64" spans="1:9" ht="26.25" customHeight="1">
      <c r="A64" s="29"/>
      <c r="B64" s="29"/>
      <c r="C64" s="30" t="s">
        <v>53</v>
      </c>
      <c r="D64" s="23">
        <v>6060</v>
      </c>
      <c r="E64" s="24">
        <v>150000</v>
      </c>
      <c r="F64" s="24">
        <v>165000</v>
      </c>
      <c r="G64" s="43">
        <v>164983.3</v>
      </c>
      <c r="H64" s="43"/>
      <c r="I64" s="26">
        <f t="shared" si="3"/>
        <v>0.9998987878787878</v>
      </c>
    </row>
    <row r="65" spans="1:9" ht="21" customHeight="1">
      <c r="A65" s="40"/>
      <c r="B65" s="15">
        <v>75414</v>
      </c>
      <c r="C65" s="58" t="s">
        <v>54</v>
      </c>
      <c r="D65" s="59"/>
      <c r="E65" s="18">
        <f>SUM(E66)</f>
        <v>79300</v>
      </c>
      <c r="F65" s="18">
        <f>SUM(F66:F67)</f>
        <v>71672</v>
      </c>
      <c r="G65" s="42">
        <f>SUM(G66:G67)</f>
        <v>70917.35</v>
      </c>
      <c r="H65" s="42">
        <f>SUM(H66:H67)</f>
        <v>0</v>
      </c>
      <c r="I65" s="20">
        <f t="shared" si="3"/>
        <v>0.989470783569595</v>
      </c>
    </row>
    <row r="66" spans="1:9" ht="51">
      <c r="A66" s="29"/>
      <c r="B66" s="29"/>
      <c r="C66" s="30" t="s">
        <v>55</v>
      </c>
      <c r="D66" s="23">
        <v>6060</v>
      </c>
      <c r="E66" s="24">
        <v>79300</v>
      </c>
      <c r="F66" s="48">
        <v>64172</v>
      </c>
      <c r="G66" s="43">
        <v>64172</v>
      </c>
      <c r="H66" s="43"/>
      <c r="I66" s="26">
        <f t="shared" si="3"/>
        <v>1</v>
      </c>
    </row>
    <row r="67" spans="1:9" ht="63.75">
      <c r="A67" s="29"/>
      <c r="B67" s="29"/>
      <c r="C67" s="30" t="s">
        <v>56</v>
      </c>
      <c r="D67" s="23">
        <v>6050</v>
      </c>
      <c r="E67" s="24"/>
      <c r="F67" s="48">
        <v>7500</v>
      </c>
      <c r="G67" s="43">
        <v>6745.35</v>
      </c>
      <c r="H67" s="43"/>
      <c r="I67" s="26">
        <f t="shared" si="3"/>
        <v>0.8993800000000001</v>
      </c>
    </row>
    <row r="68" spans="1:9" ht="20.25" customHeight="1">
      <c r="A68" s="15"/>
      <c r="B68" s="15">
        <v>75495</v>
      </c>
      <c r="C68" s="58" t="s">
        <v>57</v>
      </c>
      <c r="D68" s="45"/>
      <c r="E68" s="18">
        <f>SUM(E69:E70)</f>
        <v>120000</v>
      </c>
      <c r="F68" s="18">
        <f>SUM(F69:F70)</f>
        <v>53150</v>
      </c>
      <c r="G68" s="42">
        <f>SUM(G69:G70)</f>
        <v>53102.94</v>
      </c>
      <c r="H68" s="42">
        <f>SUM(H69:H70)</f>
        <v>0</v>
      </c>
      <c r="I68" s="20">
        <f t="shared" si="3"/>
        <v>0.9991145813734713</v>
      </c>
    </row>
    <row r="69" spans="1:9" ht="18" customHeight="1">
      <c r="A69" s="29"/>
      <c r="B69" s="29"/>
      <c r="C69" s="30" t="s">
        <v>58</v>
      </c>
      <c r="D69" s="23">
        <v>6050</v>
      </c>
      <c r="E69" s="24">
        <v>50000</v>
      </c>
      <c r="F69" s="24">
        <v>53150</v>
      </c>
      <c r="G69" s="43">
        <v>53102.94</v>
      </c>
      <c r="H69" s="43"/>
      <c r="I69" s="26">
        <f t="shared" si="3"/>
        <v>0.9991145813734713</v>
      </c>
    </row>
    <row r="70" spans="1:9" ht="45" customHeight="1">
      <c r="A70" s="29"/>
      <c r="B70" s="29"/>
      <c r="C70" s="30" t="s">
        <v>59</v>
      </c>
      <c r="D70" s="23">
        <v>6170</v>
      </c>
      <c r="E70" s="24">
        <v>70000</v>
      </c>
      <c r="F70" s="24"/>
      <c r="G70" s="43"/>
      <c r="H70" s="43"/>
      <c r="I70" s="26"/>
    </row>
    <row r="71" spans="1:9" ht="21" customHeight="1">
      <c r="A71" s="9">
        <v>801</v>
      </c>
      <c r="B71" s="9">
        <v>801</v>
      </c>
      <c r="C71" s="55" t="s">
        <v>60</v>
      </c>
      <c r="D71" s="56"/>
      <c r="E71" s="12">
        <f>SUM(E72+E82+E90+E94)</f>
        <v>3941600</v>
      </c>
      <c r="F71" s="12">
        <f>SUM(F72+F80+F82+F87+F90+F94+F96)</f>
        <v>2916948</v>
      </c>
      <c r="G71" s="57">
        <f>SUM(G72+G80+G82+G87+G90+G94+G96)</f>
        <v>2869401.8300000005</v>
      </c>
      <c r="H71" s="57">
        <f>SUM(H72+H80+H82+H87+H90+H94+H96)</f>
        <v>24156</v>
      </c>
      <c r="I71" s="14">
        <f>G71/F71</f>
        <v>0.983700028248704</v>
      </c>
    </row>
    <row r="72" spans="1:9" ht="24" customHeight="1">
      <c r="A72" s="15"/>
      <c r="B72" s="15">
        <v>80101</v>
      </c>
      <c r="C72" s="58" t="s">
        <v>61</v>
      </c>
      <c r="D72" s="45"/>
      <c r="E72" s="18">
        <f>SUM(E73:E74)</f>
        <v>3250000</v>
      </c>
      <c r="F72" s="18">
        <f>SUM(F73:F79)</f>
        <v>2581770</v>
      </c>
      <c r="G72" s="42">
        <f>SUM(G73:G79)</f>
        <v>2535328.7300000004</v>
      </c>
      <c r="H72" s="42">
        <f>SUM(H73:H79)</f>
        <v>0</v>
      </c>
      <c r="I72" s="20">
        <f>G72/F72</f>
        <v>0.9820118484605525</v>
      </c>
    </row>
    <row r="73" spans="1:9" ht="36.75" customHeight="1">
      <c r="A73" s="29"/>
      <c r="B73" s="29"/>
      <c r="C73" s="30" t="s">
        <v>62</v>
      </c>
      <c r="D73" s="23">
        <v>6050</v>
      </c>
      <c r="E73" s="24">
        <v>3180000</v>
      </c>
      <c r="F73" s="24">
        <v>2414825</v>
      </c>
      <c r="G73" s="43">
        <v>2368388.66</v>
      </c>
      <c r="H73" s="43"/>
      <c r="I73" s="26">
        <f>G73/F73</f>
        <v>0.9807703084074416</v>
      </c>
    </row>
    <row r="74" spans="1:9" ht="21.75" customHeight="1">
      <c r="A74" s="29"/>
      <c r="B74" s="29"/>
      <c r="C74" s="32" t="s">
        <v>63</v>
      </c>
      <c r="D74" s="23">
        <v>6050</v>
      </c>
      <c r="E74" s="24">
        <v>70000</v>
      </c>
      <c r="F74" s="24"/>
      <c r="G74" s="43"/>
      <c r="H74" s="43"/>
      <c r="I74" s="26"/>
    </row>
    <row r="75" spans="1:9" ht="20.25" customHeight="1">
      <c r="A75" s="29"/>
      <c r="B75" s="29"/>
      <c r="C75" s="32" t="s">
        <v>64</v>
      </c>
      <c r="D75" s="23">
        <v>6060</v>
      </c>
      <c r="E75" s="24"/>
      <c r="F75" s="24">
        <v>5734</v>
      </c>
      <c r="G75" s="43">
        <v>5734</v>
      </c>
      <c r="H75" s="43"/>
      <c r="I75" s="26">
        <f aca="true" t="shared" si="5" ref="I75:I90">G75/F75</f>
        <v>1</v>
      </c>
    </row>
    <row r="76" spans="1:9" ht="27" customHeight="1">
      <c r="A76" s="29"/>
      <c r="B76" s="29"/>
      <c r="C76" s="32" t="s">
        <v>65</v>
      </c>
      <c r="D76" s="23">
        <v>6050</v>
      </c>
      <c r="E76" s="24"/>
      <c r="F76" s="24">
        <v>100000</v>
      </c>
      <c r="G76" s="43">
        <v>100000</v>
      </c>
      <c r="H76" s="43"/>
      <c r="I76" s="26">
        <f t="shared" si="5"/>
        <v>1</v>
      </c>
    </row>
    <row r="77" spans="1:9" ht="27" customHeight="1">
      <c r="A77" s="29"/>
      <c r="B77" s="29"/>
      <c r="C77" s="32" t="s">
        <v>66</v>
      </c>
      <c r="D77" s="23">
        <v>6060</v>
      </c>
      <c r="E77" s="24"/>
      <c r="F77" s="24">
        <v>4511</v>
      </c>
      <c r="G77" s="43">
        <v>4510.47</v>
      </c>
      <c r="H77" s="43"/>
      <c r="I77" s="26">
        <f t="shared" si="5"/>
        <v>0.9998825094214143</v>
      </c>
    </row>
    <row r="78" spans="1:9" ht="27" customHeight="1">
      <c r="A78" s="29"/>
      <c r="B78" s="29"/>
      <c r="C78" s="32" t="s">
        <v>67</v>
      </c>
      <c r="D78" s="23">
        <v>6060</v>
      </c>
      <c r="E78" s="24"/>
      <c r="F78" s="24">
        <v>6200</v>
      </c>
      <c r="G78" s="43">
        <v>6200</v>
      </c>
      <c r="H78" s="43"/>
      <c r="I78" s="26">
        <f t="shared" si="5"/>
        <v>1</v>
      </c>
    </row>
    <row r="79" spans="1:9" ht="27" customHeight="1">
      <c r="A79" s="29"/>
      <c r="B79" s="29"/>
      <c r="C79" s="32" t="s">
        <v>68</v>
      </c>
      <c r="D79" s="23">
        <v>6060</v>
      </c>
      <c r="E79" s="24"/>
      <c r="F79" s="24">
        <v>50500</v>
      </c>
      <c r="G79" s="43">
        <v>50495.6</v>
      </c>
      <c r="H79" s="43"/>
      <c r="I79" s="26">
        <f t="shared" si="5"/>
        <v>0.9999128712871287</v>
      </c>
    </row>
    <row r="80" spans="1:9" ht="21" customHeight="1">
      <c r="A80" s="15"/>
      <c r="B80" s="15">
        <v>80102</v>
      </c>
      <c r="C80" s="44" t="s">
        <v>69</v>
      </c>
      <c r="D80" s="45"/>
      <c r="E80" s="18"/>
      <c r="F80" s="18">
        <f>SUM(F81)</f>
        <v>6480</v>
      </c>
      <c r="G80" s="42">
        <f>SUM(G81)</f>
        <v>6479.99</v>
      </c>
      <c r="H80" s="42">
        <f>SUM(H81)</f>
        <v>0</v>
      </c>
      <c r="I80" s="20">
        <f t="shared" si="5"/>
        <v>0.9999984567901234</v>
      </c>
    </row>
    <row r="81" spans="1:9" ht="21.75" customHeight="1">
      <c r="A81" s="29"/>
      <c r="B81" s="29"/>
      <c r="C81" s="32" t="s">
        <v>70</v>
      </c>
      <c r="D81" s="23">
        <v>6060</v>
      </c>
      <c r="E81" s="24"/>
      <c r="F81" s="24">
        <v>6480</v>
      </c>
      <c r="G81" s="50">
        <v>6479.99</v>
      </c>
      <c r="H81" s="50"/>
      <c r="I81" s="26">
        <f t="shared" si="5"/>
        <v>0.9999984567901234</v>
      </c>
    </row>
    <row r="82" spans="1:9" ht="24" customHeight="1">
      <c r="A82" s="15"/>
      <c r="B82" s="15">
        <v>80104</v>
      </c>
      <c r="C82" s="58" t="s">
        <v>71</v>
      </c>
      <c r="D82" s="45"/>
      <c r="E82" s="18">
        <f>SUM(E83:E84)</f>
        <v>211600</v>
      </c>
      <c r="F82" s="18">
        <f>SUM(F83:F86)</f>
        <v>248362</v>
      </c>
      <c r="G82" s="42">
        <f>SUM(G83:G86)</f>
        <v>247762.05</v>
      </c>
      <c r="H82" s="42">
        <f>SUM(H83:H86)</f>
        <v>0</v>
      </c>
      <c r="I82" s="20">
        <f t="shared" si="5"/>
        <v>0.9975843728106554</v>
      </c>
    </row>
    <row r="83" spans="1:9" ht="26.25" customHeight="1">
      <c r="A83" s="21"/>
      <c r="B83" s="21"/>
      <c r="C83" s="30" t="s">
        <v>72</v>
      </c>
      <c r="D83" s="23">
        <v>6050</v>
      </c>
      <c r="E83" s="24">
        <v>200000</v>
      </c>
      <c r="F83" s="24">
        <v>200000</v>
      </c>
      <c r="G83" s="43">
        <v>199400.05</v>
      </c>
      <c r="H83" s="43"/>
      <c r="I83" s="26">
        <f t="shared" si="5"/>
        <v>0.9970002499999999</v>
      </c>
    </row>
    <row r="84" spans="1:9" ht="27" customHeight="1">
      <c r="A84" s="21"/>
      <c r="B84" s="21"/>
      <c r="C84" s="30" t="s">
        <v>73</v>
      </c>
      <c r="D84" s="23">
        <v>6050</v>
      </c>
      <c r="E84" s="24">
        <v>11600</v>
      </c>
      <c r="F84" s="24">
        <v>11600</v>
      </c>
      <c r="G84" s="43">
        <v>11600</v>
      </c>
      <c r="H84" s="43"/>
      <c r="I84" s="26">
        <f t="shared" si="5"/>
        <v>1</v>
      </c>
    </row>
    <row r="85" spans="1:9" ht="36" customHeight="1">
      <c r="A85" s="21"/>
      <c r="B85" s="21"/>
      <c r="C85" s="30" t="s">
        <v>74</v>
      </c>
      <c r="D85" s="23"/>
      <c r="E85" s="24"/>
      <c r="F85" s="24">
        <v>27762</v>
      </c>
      <c r="G85" s="43">
        <v>27762</v>
      </c>
      <c r="H85" s="43"/>
      <c r="I85" s="26">
        <f t="shared" si="5"/>
        <v>1</v>
      </c>
    </row>
    <row r="86" spans="1:9" ht="27" customHeight="1">
      <c r="A86" s="21"/>
      <c r="B86" s="21"/>
      <c r="C86" s="30" t="s">
        <v>75</v>
      </c>
      <c r="D86" s="23"/>
      <c r="E86" s="24"/>
      <c r="F86" s="24">
        <v>9000</v>
      </c>
      <c r="G86" s="43">
        <v>9000</v>
      </c>
      <c r="H86" s="43"/>
      <c r="I86" s="26">
        <f t="shared" si="5"/>
        <v>1</v>
      </c>
    </row>
    <row r="87" spans="1:9" ht="20.25" customHeight="1">
      <c r="A87" s="15"/>
      <c r="B87" s="15">
        <v>80110</v>
      </c>
      <c r="C87" s="58" t="s">
        <v>76</v>
      </c>
      <c r="D87" s="59"/>
      <c r="E87" s="72"/>
      <c r="F87" s="18">
        <f>SUM(F88:F89)</f>
        <v>46336</v>
      </c>
      <c r="G87" s="42">
        <f>SUM(G88:G89)</f>
        <v>46336</v>
      </c>
      <c r="H87" s="42">
        <f>SUM(H88:H89)</f>
        <v>24156</v>
      </c>
      <c r="I87" s="20">
        <f t="shared" si="5"/>
        <v>1</v>
      </c>
    </row>
    <row r="88" spans="1:9" ht="27" customHeight="1">
      <c r="A88" s="21"/>
      <c r="B88" s="21"/>
      <c r="C88" s="30" t="s">
        <v>77</v>
      </c>
      <c r="D88" s="23">
        <v>6050</v>
      </c>
      <c r="E88" s="24"/>
      <c r="F88" s="24">
        <v>24156</v>
      </c>
      <c r="G88" s="43">
        <v>24156</v>
      </c>
      <c r="H88" s="43">
        <v>24156</v>
      </c>
      <c r="I88" s="26">
        <f t="shared" si="5"/>
        <v>1</v>
      </c>
    </row>
    <row r="89" spans="1:9" ht="27" customHeight="1">
      <c r="A89" s="21"/>
      <c r="B89" s="21"/>
      <c r="C89" s="30" t="s">
        <v>78</v>
      </c>
      <c r="D89" s="23">
        <v>6060</v>
      </c>
      <c r="E89" s="24"/>
      <c r="F89" s="24">
        <v>22180</v>
      </c>
      <c r="G89" s="43">
        <v>22180</v>
      </c>
      <c r="H89" s="43"/>
      <c r="I89" s="26">
        <f t="shared" si="5"/>
        <v>1</v>
      </c>
    </row>
    <row r="90" spans="1:9" ht="19.5" customHeight="1">
      <c r="A90" s="40"/>
      <c r="B90" s="15">
        <v>80120</v>
      </c>
      <c r="C90" s="44" t="s">
        <v>79</v>
      </c>
      <c r="D90" s="45"/>
      <c r="E90" s="18">
        <f>SUM(E91:E91)</f>
        <v>80000</v>
      </c>
      <c r="F90" s="18">
        <f>SUM(F91:F93)</f>
        <v>25000</v>
      </c>
      <c r="G90" s="42">
        <f>SUM(G91:G93)</f>
        <v>24995.059999999998</v>
      </c>
      <c r="H90" s="42">
        <f>SUM(H91)</f>
        <v>0</v>
      </c>
      <c r="I90" s="20">
        <f t="shared" si="5"/>
        <v>0.9998023999999999</v>
      </c>
    </row>
    <row r="91" spans="1:9" ht="36" customHeight="1">
      <c r="A91" s="29"/>
      <c r="B91" s="29"/>
      <c r="C91" s="73" t="s">
        <v>80</v>
      </c>
      <c r="D91" s="74">
        <v>6050</v>
      </c>
      <c r="E91" s="24">
        <v>80000</v>
      </c>
      <c r="F91" s="24"/>
      <c r="G91" s="43"/>
      <c r="H91" s="43"/>
      <c r="I91" s="26"/>
    </row>
    <row r="92" spans="1:9" ht="37.5" customHeight="1">
      <c r="A92" s="29"/>
      <c r="B92" s="29"/>
      <c r="C92" s="73" t="s">
        <v>81</v>
      </c>
      <c r="D92" s="74">
        <v>6060</v>
      </c>
      <c r="E92" s="24"/>
      <c r="F92" s="24">
        <v>9000</v>
      </c>
      <c r="G92" s="43">
        <v>8995.06</v>
      </c>
      <c r="H92" s="43"/>
      <c r="I92" s="26">
        <f>G92/F92</f>
        <v>0.9994511111111111</v>
      </c>
    </row>
    <row r="93" spans="1:9" ht="27.75" customHeight="1">
      <c r="A93" s="29"/>
      <c r="B93" s="29"/>
      <c r="C93" s="73" t="s">
        <v>82</v>
      </c>
      <c r="D93" s="74">
        <v>6060</v>
      </c>
      <c r="E93" s="24"/>
      <c r="F93" s="24">
        <v>16000</v>
      </c>
      <c r="G93" s="43">
        <v>16000</v>
      </c>
      <c r="H93" s="43"/>
      <c r="I93" s="26">
        <f>G93/F93</f>
        <v>1</v>
      </c>
    </row>
    <row r="94" spans="1:9" ht="22.5" customHeight="1">
      <c r="A94" s="15"/>
      <c r="B94" s="15">
        <v>80130</v>
      </c>
      <c r="C94" s="44" t="s">
        <v>83</v>
      </c>
      <c r="D94" s="45"/>
      <c r="E94" s="18">
        <f>SUM(E95:E95)</f>
        <v>400000</v>
      </c>
      <c r="F94" s="18">
        <f>SUM(F95:F95)</f>
        <v>0</v>
      </c>
      <c r="G94" s="42">
        <f>SUM(G95:G95)</f>
        <v>0</v>
      </c>
      <c r="H94" s="42">
        <f>SUM(H95)</f>
        <v>0</v>
      </c>
      <c r="I94" s="20"/>
    </row>
    <row r="95" spans="1:9" ht="25.5">
      <c r="A95" s="29"/>
      <c r="B95" s="29"/>
      <c r="C95" s="73" t="s">
        <v>84</v>
      </c>
      <c r="D95" s="74">
        <v>6050</v>
      </c>
      <c r="E95" s="24">
        <v>400000</v>
      </c>
      <c r="F95" s="24"/>
      <c r="G95" s="43"/>
      <c r="H95" s="43"/>
      <c r="I95" s="26"/>
    </row>
    <row r="96" spans="1:9" ht="22.5" customHeight="1">
      <c r="A96" s="40"/>
      <c r="B96" s="15">
        <v>80195</v>
      </c>
      <c r="C96" s="44" t="s">
        <v>32</v>
      </c>
      <c r="D96" s="59"/>
      <c r="E96" s="72"/>
      <c r="F96" s="18">
        <f>SUM(F97:F97)</f>
        <v>9000</v>
      </c>
      <c r="G96" s="42">
        <f>SUM(G97:G97)</f>
        <v>8500</v>
      </c>
      <c r="H96" s="42">
        <f>SUM(H97:H97)</f>
        <v>0</v>
      </c>
      <c r="I96" s="20">
        <f>G96/F96</f>
        <v>0.9444444444444444</v>
      </c>
    </row>
    <row r="97" spans="1:9" ht="39" customHeight="1">
      <c r="A97" s="29"/>
      <c r="B97" s="29"/>
      <c r="C97" s="73" t="s">
        <v>85</v>
      </c>
      <c r="D97" s="74">
        <v>6059</v>
      </c>
      <c r="E97" s="24"/>
      <c r="F97" s="24">
        <v>9000</v>
      </c>
      <c r="G97" s="43">
        <v>8500</v>
      </c>
      <c r="H97" s="43"/>
      <c r="I97" s="26">
        <f>G97/F97</f>
        <v>0.9444444444444444</v>
      </c>
    </row>
    <row r="98" spans="1:9" ht="24" customHeight="1">
      <c r="A98" s="9">
        <v>852</v>
      </c>
      <c r="B98" s="9">
        <v>852</v>
      </c>
      <c r="C98" s="75" t="s">
        <v>86</v>
      </c>
      <c r="D98" s="60"/>
      <c r="E98" s="61"/>
      <c r="F98" s="12">
        <f aca="true" t="shared" si="6" ref="F98:H99">SUM(F99)</f>
        <v>3554</v>
      </c>
      <c r="G98" s="57">
        <f t="shared" si="6"/>
        <v>3553.95</v>
      </c>
      <c r="H98" s="57">
        <f t="shared" si="6"/>
        <v>0</v>
      </c>
      <c r="I98" s="14">
        <f aca="true" t="shared" si="7" ref="I98:I105">G98/F98</f>
        <v>0.9999859313449634</v>
      </c>
    </row>
    <row r="99" spans="1:9" ht="17.25" customHeight="1">
      <c r="A99" s="40"/>
      <c r="B99" s="15">
        <v>85203</v>
      </c>
      <c r="C99" s="44" t="s">
        <v>87</v>
      </c>
      <c r="D99" s="59"/>
      <c r="E99" s="72"/>
      <c r="F99" s="18">
        <f t="shared" si="6"/>
        <v>3554</v>
      </c>
      <c r="G99" s="42">
        <f t="shared" si="6"/>
        <v>3553.95</v>
      </c>
      <c r="H99" s="42">
        <f t="shared" si="6"/>
        <v>0</v>
      </c>
      <c r="I99" s="20">
        <f t="shared" si="7"/>
        <v>0.9999859313449634</v>
      </c>
    </row>
    <row r="100" spans="1:9" ht="25.5">
      <c r="A100" s="29"/>
      <c r="B100" s="29"/>
      <c r="C100" s="73" t="s">
        <v>88</v>
      </c>
      <c r="D100" s="74">
        <v>6060</v>
      </c>
      <c r="E100" s="24"/>
      <c r="F100" s="24">
        <v>3554</v>
      </c>
      <c r="G100" s="43">
        <v>3553.95</v>
      </c>
      <c r="H100" s="43"/>
      <c r="I100" s="26">
        <f t="shared" si="7"/>
        <v>0.9999859313449634</v>
      </c>
    </row>
    <row r="101" spans="1:9" ht="25.5">
      <c r="A101" s="9">
        <v>853</v>
      </c>
      <c r="B101" s="9">
        <v>853</v>
      </c>
      <c r="C101" s="75" t="s">
        <v>89</v>
      </c>
      <c r="D101" s="60"/>
      <c r="E101" s="61"/>
      <c r="F101" s="12">
        <f aca="true" t="shared" si="8" ref="F101:H102">SUM(F102)</f>
        <v>6000</v>
      </c>
      <c r="G101" s="57">
        <f t="shared" si="8"/>
        <v>5990</v>
      </c>
      <c r="H101" s="57">
        <f t="shared" si="8"/>
        <v>0</v>
      </c>
      <c r="I101" s="14">
        <f t="shared" si="7"/>
        <v>0.9983333333333333</v>
      </c>
    </row>
    <row r="102" spans="1:9" ht="20.25" customHeight="1">
      <c r="A102" s="15"/>
      <c r="B102" s="15">
        <v>85395</v>
      </c>
      <c r="C102" s="44" t="s">
        <v>32</v>
      </c>
      <c r="D102" s="45"/>
      <c r="E102" s="18"/>
      <c r="F102" s="18">
        <f t="shared" si="8"/>
        <v>6000</v>
      </c>
      <c r="G102" s="42">
        <f t="shared" si="8"/>
        <v>5990</v>
      </c>
      <c r="H102" s="42">
        <f t="shared" si="8"/>
        <v>0</v>
      </c>
      <c r="I102" s="20">
        <f t="shared" si="7"/>
        <v>0.9983333333333333</v>
      </c>
    </row>
    <row r="103" spans="1:9" ht="18.75" customHeight="1">
      <c r="A103" s="29"/>
      <c r="B103" s="29"/>
      <c r="C103" s="73" t="s">
        <v>90</v>
      </c>
      <c r="D103" s="74"/>
      <c r="E103" s="24"/>
      <c r="F103" s="24">
        <v>6000</v>
      </c>
      <c r="G103" s="43">
        <v>5990</v>
      </c>
      <c r="H103" s="43"/>
      <c r="I103" s="26">
        <f t="shared" si="7"/>
        <v>0.9983333333333333</v>
      </c>
    </row>
    <row r="104" spans="1:9" ht="22.5" customHeight="1">
      <c r="A104" s="9">
        <v>854</v>
      </c>
      <c r="B104" s="9">
        <v>854</v>
      </c>
      <c r="C104" s="75" t="s">
        <v>91</v>
      </c>
      <c r="D104" s="56"/>
      <c r="E104" s="12">
        <f>SUM(E105)</f>
        <v>200000</v>
      </c>
      <c r="F104" s="12">
        <f>SUM(F105)</f>
        <v>20000</v>
      </c>
      <c r="G104" s="57">
        <f>SUM(G105)</f>
        <v>19272.8</v>
      </c>
      <c r="H104" s="57">
        <f>SUM(H105)</f>
        <v>0</v>
      </c>
      <c r="I104" s="14">
        <f t="shared" si="7"/>
        <v>0.9636399999999999</v>
      </c>
    </row>
    <row r="105" spans="1:9" ht="20.25" customHeight="1">
      <c r="A105" s="15"/>
      <c r="B105" s="15">
        <v>85410</v>
      </c>
      <c r="C105" s="44" t="s">
        <v>92</v>
      </c>
      <c r="D105" s="45"/>
      <c r="E105" s="18">
        <f>SUM(E106:E106)</f>
        <v>200000</v>
      </c>
      <c r="F105" s="18">
        <f>SUM(F106:F108)</f>
        <v>20000</v>
      </c>
      <c r="G105" s="42">
        <f>SUM(G106:G108)</f>
        <v>19272.8</v>
      </c>
      <c r="H105" s="42">
        <f>SUM(H106:H108)</f>
        <v>0</v>
      </c>
      <c r="I105" s="20">
        <f t="shared" si="7"/>
        <v>0.9636399999999999</v>
      </c>
    </row>
    <row r="106" spans="1:9" ht="37.5" customHeight="1">
      <c r="A106" s="21"/>
      <c r="B106" s="21"/>
      <c r="C106" s="76" t="s">
        <v>93</v>
      </c>
      <c r="D106" s="74">
        <v>6050</v>
      </c>
      <c r="E106" s="24">
        <v>200000</v>
      </c>
      <c r="F106" s="24"/>
      <c r="G106" s="43"/>
      <c r="H106" s="43"/>
      <c r="I106" s="26"/>
    </row>
    <row r="107" spans="1:9" ht="26.25" customHeight="1">
      <c r="A107" s="21"/>
      <c r="B107" s="21"/>
      <c r="C107" s="76" t="s">
        <v>94</v>
      </c>
      <c r="D107" s="74">
        <v>6060</v>
      </c>
      <c r="E107" s="24"/>
      <c r="F107" s="24">
        <v>12000</v>
      </c>
      <c r="G107" s="43">
        <v>11272.8</v>
      </c>
      <c r="H107" s="43"/>
      <c r="I107" s="26">
        <f aca="true" t="shared" si="9" ref="I107:I118">G107/F107</f>
        <v>0.9393999999999999</v>
      </c>
    </row>
    <row r="108" spans="1:9" ht="26.25" customHeight="1">
      <c r="A108" s="21"/>
      <c r="B108" s="21"/>
      <c r="C108" s="76" t="s">
        <v>95</v>
      </c>
      <c r="D108" s="74">
        <v>6060</v>
      </c>
      <c r="E108" s="24"/>
      <c r="F108" s="24">
        <v>8000</v>
      </c>
      <c r="G108" s="43">
        <v>8000</v>
      </c>
      <c r="H108" s="43"/>
      <c r="I108" s="26">
        <f t="shared" si="9"/>
        <v>1</v>
      </c>
    </row>
    <row r="109" spans="1:9" ht="21" customHeight="1">
      <c r="A109" s="9">
        <v>900</v>
      </c>
      <c r="B109" s="9">
        <v>900</v>
      </c>
      <c r="C109" s="55" t="s">
        <v>96</v>
      </c>
      <c r="D109" s="56"/>
      <c r="E109" s="12">
        <f>SUM(E110+E115+E117)</f>
        <v>13917523</v>
      </c>
      <c r="F109" s="12">
        <f>SUM(F110+F115+F117)</f>
        <v>19607235</v>
      </c>
      <c r="G109" s="39">
        <f>SUM(G110+G115+G117)</f>
        <v>16490916.770000001</v>
      </c>
      <c r="H109" s="39">
        <f>SUM(H110+H115+H117)</f>
        <v>0</v>
      </c>
      <c r="I109" s="14">
        <f t="shared" si="9"/>
        <v>0.8410628408340085</v>
      </c>
    </row>
    <row r="110" spans="1:9" ht="20.25" customHeight="1">
      <c r="A110" s="40"/>
      <c r="B110" s="15">
        <v>90002</v>
      </c>
      <c r="C110" s="44" t="s">
        <v>97</v>
      </c>
      <c r="D110" s="45"/>
      <c r="E110" s="18">
        <f>SUM(E111)</f>
        <v>13557523</v>
      </c>
      <c r="F110" s="18">
        <f>SUM(F112:F114)</f>
        <v>19267235</v>
      </c>
      <c r="G110" s="42">
        <f>SUM(G111)</f>
        <v>16176414.290000001</v>
      </c>
      <c r="H110" s="42">
        <f>SUM(H112:H114)</f>
        <v>0</v>
      </c>
      <c r="I110" s="20">
        <f t="shared" si="9"/>
        <v>0.839581511825646</v>
      </c>
    </row>
    <row r="111" spans="1:9" ht="38.25">
      <c r="A111" s="29"/>
      <c r="B111" s="29"/>
      <c r="C111" s="36" t="s">
        <v>98</v>
      </c>
      <c r="D111" s="77"/>
      <c r="E111" s="78">
        <f>SUM(E112:E114)</f>
        <v>13557523</v>
      </c>
      <c r="F111" s="78">
        <f>SUM(F112:F114)</f>
        <v>19267235</v>
      </c>
      <c r="G111" s="31">
        <f>SUM(G112:G114)</f>
        <v>16176414.290000001</v>
      </c>
      <c r="H111" s="31"/>
      <c r="I111" s="26">
        <f t="shared" si="9"/>
        <v>0.839581511825646</v>
      </c>
    </row>
    <row r="112" spans="1:9" ht="17.25" customHeight="1">
      <c r="A112" s="29"/>
      <c r="B112" s="29"/>
      <c r="C112" s="36" t="s">
        <v>35</v>
      </c>
      <c r="D112" s="77">
        <v>6057</v>
      </c>
      <c r="E112" s="79">
        <v>6410670</v>
      </c>
      <c r="F112" s="79">
        <v>12005382</v>
      </c>
      <c r="G112" s="25">
        <v>9071967.76</v>
      </c>
      <c r="H112" s="25"/>
      <c r="I112" s="26">
        <f t="shared" si="9"/>
        <v>0.7556584005406908</v>
      </c>
    </row>
    <row r="113" spans="1:9" ht="18" customHeight="1">
      <c r="A113" s="29"/>
      <c r="B113" s="29"/>
      <c r="C113" s="36" t="s">
        <v>30</v>
      </c>
      <c r="D113" s="77">
        <v>6059</v>
      </c>
      <c r="E113" s="79">
        <v>7096853</v>
      </c>
      <c r="F113" s="79">
        <v>7096853</v>
      </c>
      <c r="G113" s="25">
        <v>6946788.47</v>
      </c>
      <c r="H113" s="25"/>
      <c r="I113" s="26">
        <f t="shared" si="9"/>
        <v>0.9788547783080754</v>
      </c>
    </row>
    <row r="114" spans="1:9" ht="18" customHeight="1">
      <c r="A114" s="29"/>
      <c r="B114" s="29"/>
      <c r="C114" s="36" t="s">
        <v>99</v>
      </c>
      <c r="D114" s="77">
        <v>6050</v>
      </c>
      <c r="E114" s="79">
        <v>50000</v>
      </c>
      <c r="F114" s="79">
        <v>165000</v>
      </c>
      <c r="G114" s="25">
        <v>157658.06</v>
      </c>
      <c r="H114" s="25"/>
      <c r="I114" s="26">
        <f t="shared" si="9"/>
        <v>0.9555033939393939</v>
      </c>
    </row>
    <row r="115" spans="1:9" ht="23.25" customHeight="1">
      <c r="A115" s="15"/>
      <c r="B115" s="15">
        <v>90015</v>
      </c>
      <c r="C115" s="44" t="s">
        <v>100</v>
      </c>
      <c r="D115" s="45"/>
      <c r="E115" s="18">
        <f>SUM(E116)</f>
        <v>250000</v>
      </c>
      <c r="F115" s="18">
        <f>SUM(F116)</f>
        <v>250000</v>
      </c>
      <c r="G115" s="42">
        <f>SUM(G116)</f>
        <v>236169.93</v>
      </c>
      <c r="H115" s="42">
        <f>SUM(H116)</f>
        <v>0</v>
      </c>
      <c r="I115" s="20">
        <f t="shared" si="9"/>
        <v>0.94467972</v>
      </c>
    </row>
    <row r="116" spans="1:9" ht="27" customHeight="1">
      <c r="A116" s="29"/>
      <c r="B116" s="29"/>
      <c r="C116" s="32" t="s">
        <v>101</v>
      </c>
      <c r="D116" s="23">
        <v>6050</v>
      </c>
      <c r="E116" s="24">
        <v>250000</v>
      </c>
      <c r="F116" s="24">
        <v>250000</v>
      </c>
      <c r="G116" s="43">
        <v>236169.93</v>
      </c>
      <c r="H116" s="43"/>
      <c r="I116" s="26">
        <f t="shared" si="9"/>
        <v>0.94467972</v>
      </c>
    </row>
    <row r="117" spans="1:9" ht="24" customHeight="1">
      <c r="A117" s="40"/>
      <c r="B117" s="15">
        <v>90095</v>
      </c>
      <c r="C117" s="44" t="s">
        <v>32</v>
      </c>
      <c r="D117" s="45"/>
      <c r="E117" s="18">
        <f>SUM(E118:E119)</f>
        <v>110000</v>
      </c>
      <c r="F117" s="18">
        <f>SUM(F118:F119)</f>
        <v>90000</v>
      </c>
      <c r="G117" s="46">
        <f>SUM(G118:G119)</f>
        <v>78332.55</v>
      </c>
      <c r="H117" s="46">
        <f>SUM(H118:H119)</f>
        <v>0</v>
      </c>
      <c r="I117" s="20">
        <f t="shared" si="9"/>
        <v>0.8703616666666667</v>
      </c>
    </row>
    <row r="118" spans="1:9" ht="26.25" customHeight="1">
      <c r="A118" s="29"/>
      <c r="B118" s="29"/>
      <c r="C118" s="30" t="s">
        <v>102</v>
      </c>
      <c r="D118" s="23">
        <v>6050</v>
      </c>
      <c r="E118" s="24">
        <v>90000</v>
      </c>
      <c r="F118" s="24">
        <v>90000</v>
      </c>
      <c r="G118" s="43">
        <v>78332.55</v>
      </c>
      <c r="H118" s="43"/>
      <c r="I118" s="26">
        <f t="shared" si="9"/>
        <v>0.8703616666666667</v>
      </c>
    </row>
    <row r="119" spans="1:9" ht="45" customHeight="1">
      <c r="A119" s="29"/>
      <c r="B119" s="29"/>
      <c r="C119" s="30" t="s">
        <v>103</v>
      </c>
      <c r="D119" s="23">
        <v>6050</v>
      </c>
      <c r="E119" s="24">
        <v>20000</v>
      </c>
      <c r="F119" s="24"/>
      <c r="G119" s="43"/>
      <c r="H119" s="43"/>
      <c r="I119" s="26"/>
    </row>
    <row r="120" spans="1:9" ht="25.5">
      <c r="A120" s="9">
        <v>921</v>
      </c>
      <c r="B120" s="9">
        <v>921</v>
      </c>
      <c r="C120" s="55" t="s">
        <v>104</v>
      </c>
      <c r="D120" s="56"/>
      <c r="E120" s="12">
        <f>SUM(E121+E126)</f>
        <v>3555408</v>
      </c>
      <c r="F120" s="12">
        <f>SUM(F121+F124+F126)</f>
        <v>3984096</v>
      </c>
      <c r="G120" s="57">
        <f>SUM(G121+G124+G126)</f>
        <v>3750192.82</v>
      </c>
      <c r="H120" s="57">
        <f>SUM(H121+H124+H126)</f>
        <v>263520</v>
      </c>
      <c r="I120" s="14">
        <f>G120/F120</f>
        <v>0.9412907771298683</v>
      </c>
    </row>
    <row r="121" spans="1:9" ht="21" customHeight="1">
      <c r="A121" s="15"/>
      <c r="B121" s="15">
        <v>92108</v>
      </c>
      <c r="C121" s="58" t="s">
        <v>105</v>
      </c>
      <c r="D121" s="45"/>
      <c r="E121" s="18">
        <f>SUM(E122:E123)</f>
        <v>520000</v>
      </c>
      <c r="F121" s="18">
        <f>SUM(F122:F123)</f>
        <v>20000</v>
      </c>
      <c r="G121" s="42">
        <f>SUM(G122:G123)</f>
        <v>18852.46</v>
      </c>
      <c r="H121" s="42">
        <f>SUM(H122:H123)</f>
        <v>0</v>
      </c>
      <c r="I121" s="20">
        <f>G121/F121</f>
        <v>0.942623</v>
      </c>
    </row>
    <row r="122" spans="1:9" ht="48" customHeight="1">
      <c r="A122" s="21"/>
      <c r="B122" s="21"/>
      <c r="C122" s="30" t="s">
        <v>106</v>
      </c>
      <c r="D122" s="23">
        <v>6050</v>
      </c>
      <c r="E122" s="24">
        <v>500000</v>
      </c>
      <c r="F122" s="24"/>
      <c r="G122" s="43"/>
      <c r="H122" s="43"/>
      <c r="I122" s="26"/>
    </row>
    <row r="123" spans="1:9" ht="51">
      <c r="A123" s="21"/>
      <c r="B123" s="21"/>
      <c r="C123" s="30" t="s">
        <v>107</v>
      </c>
      <c r="D123" s="23">
        <v>6220</v>
      </c>
      <c r="E123" s="24">
        <v>20000</v>
      </c>
      <c r="F123" s="24">
        <v>20000</v>
      </c>
      <c r="G123" s="43">
        <v>18852.46</v>
      </c>
      <c r="H123" s="43"/>
      <c r="I123" s="26">
        <f aca="true" t="shared" si="10" ref="I123:I142">G123/F123</f>
        <v>0.942623</v>
      </c>
    </row>
    <row r="124" spans="1:9" ht="21" customHeight="1">
      <c r="A124" s="15"/>
      <c r="B124" s="15">
        <v>92113</v>
      </c>
      <c r="C124" s="58" t="s">
        <v>108</v>
      </c>
      <c r="D124" s="59"/>
      <c r="E124" s="72"/>
      <c r="F124" s="18">
        <f>SUM(F125)</f>
        <v>657580</v>
      </c>
      <c r="G124" s="42">
        <f>SUM(G125)</f>
        <v>463478</v>
      </c>
      <c r="H124" s="42">
        <f>SUM(H125)</f>
        <v>263520</v>
      </c>
      <c r="I124" s="20">
        <f t="shared" si="10"/>
        <v>0.7048237476808905</v>
      </c>
    </row>
    <row r="125" spans="1:9" ht="29.25" customHeight="1">
      <c r="A125" s="21"/>
      <c r="B125" s="21"/>
      <c r="C125" s="30" t="s">
        <v>109</v>
      </c>
      <c r="D125" s="23">
        <v>6050</v>
      </c>
      <c r="E125" s="24"/>
      <c r="F125" s="24">
        <v>657580</v>
      </c>
      <c r="G125" s="43">
        <v>463478</v>
      </c>
      <c r="H125" s="43">
        <v>263520</v>
      </c>
      <c r="I125" s="26">
        <f t="shared" si="10"/>
        <v>0.7048237476808905</v>
      </c>
    </row>
    <row r="126" spans="1:9" ht="20.25" customHeight="1">
      <c r="A126" s="15"/>
      <c r="B126" s="15">
        <v>92118</v>
      </c>
      <c r="C126" s="58" t="s">
        <v>110</v>
      </c>
      <c r="D126" s="45"/>
      <c r="E126" s="18">
        <f>SUM(E128:E131)</f>
        <v>3035408</v>
      </c>
      <c r="F126" s="18">
        <f>SUM(F128:F131)</f>
        <v>3306516</v>
      </c>
      <c r="G126" s="42">
        <f>SUM(G127+G131)</f>
        <v>3267862.36</v>
      </c>
      <c r="H126" s="42">
        <f>SUM(H127)</f>
        <v>0</v>
      </c>
      <c r="I126" s="20">
        <f t="shared" si="10"/>
        <v>0.98830985847339</v>
      </c>
    </row>
    <row r="127" spans="1:9" ht="39" customHeight="1">
      <c r="A127" s="29"/>
      <c r="B127" s="29"/>
      <c r="C127" s="30" t="s">
        <v>111</v>
      </c>
      <c r="D127" s="23"/>
      <c r="E127" s="48">
        <f>SUM(E128:E129)</f>
        <v>2935408</v>
      </c>
      <c r="F127" s="48">
        <f>SUM(F128:F130)</f>
        <v>3206516</v>
      </c>
      <c r="G127" s="71">
        <f>SUM(G128:G130)</f>
        <v>3167862.36</v>
      </c>
      <c r="H127" s="71">
        <f>SUM(H128:H131)</f>
        <v>0</v>
      </c>
      <c r="I127" s="26">
        <f t="shared" si="10"/>
        <v>0.9879452839156267</v>
      </c>
    </row>
    <row r="128" spans="1:9" ht="20.25" customHeight="1">
      <c r="A128" s="29"/>
      <c r="B128" s="29"/>
      <c r="C128" s="36" t="s">
        <v>29</v>
      </c>
      <c r="D128" s="23">
        <v>6057</v>
      </c>
      <c r="E128" s="24">
        <v>2201408</v>
      </c>
      <c r="F128" s="24">
        <v>2201408</v>
      </c>
      <c r="G128" s="43">
        <v>2173321.37</v>
      </c>
      <c r="H128" s="43"/>
      <c r="I128" s="26">
        <f t="shared" si="10"/>
        <v>0.9872415154301247</v>
      </c>
    </row>
    <row r="129" spans="1:9" ht="22.5" customHeight="1">
      <c r="A129" s="29"/>
      <c r="B129" s="29"/>
      <c r="C129" s="36" t="s">
        <v>30</v>
      </c>
      <c r="D129" s="23">
        <v>6059</v>
      </c>
      <c r="E129" s="24">
        <v>734000</v>
      </c>
      <c r="F129" s="24">
        <v>964000</v>
      </c>
      <c r="G129" s="43">
        <v>960376.47</v>
      </c>
      <c r="H129" s="43"/>
      <c r="I129" s="26">
        <f t="shared" si="10"/>
        <v>0.9962411514522821</v>
      </c>
    </row>
    <row r="130" spans="1:9" ht="22.5" customHeight="1">
      <c r="A130" s="29"/>
      <c r="B130" s="29"/>
      <c r="C130" s="36" t="s">
        <v>112</v>
      </c>
      <c r="D130" s="23">
        <v>6050</v>
      </c>
      <c r="E130" s="24"/>
      <c r="F130" s="24">
        <v>41108</v>
      </c>
      <c r="G130" s="43">
        <v>34164.52</v>
      </c>
      <c r="H130" s="43"/>
      <c r="I130" s="26">
        <f t="shared" si="10"/>
        <v>0.8310917582952223</v>
      </c>
    </row>
    <row r="131" spans="1:9" ht="26.25" customHeight="1">
      <c r="A131" s="29"/>
      <c r="B131" s="29"/>
      <c r="C131" s="36" t="s">
        <v>113</v>
      </c>
      <c r="D131" s="23">
        <v>6220</v>
      </c>
      <c r="E131" s="24">
        <v>100000</v>
      </c>
      <c r="F131" s="24">
        <v>100000</v>
      </c>
      <c r="G131" s="43">
        <v>100000</v>
      </c>
      <c r="H131" s="43"/>
      <c r="I131" s="26">
        <f t="shared" si="10"/>
        <v>1</v>
      </c>
    </row>
    <row r="132" spans="1:9" ht="21" customHeight="1">
      <c r="A132" s="9">
        <v>926</v>
      </c>
      <c r="B132" s="9">
        <v>926</v>
      </c>
      <c r="C132" s="55" t="s">
        <v>114</v>
      </c>
      <c r="D132" s="56"/>
      <c r="E132" s="12">
        <f>SUM(E135+E139)</f>
        <v>242000</v>
      </c>
      <c r="F132" s="12">
        <f>SUM(F133+F135+F139)</f>
        <v>502952</v>
      </c>
      <c r="G132" s="57">
        <f>SUM(G133+G135+G139)</f>
        <v>492196.78</v>
      </c>
      <c r="H132" s="57">
        <f>SUM(H133+H135+H139)</f>
        <v>0</v>
      </c>
      <c r="I132" s="14">
        <f t="shared" si="10"/>
        <v>0.9786158122445084</v>
      </c>
    </row>
    <row r="133" spans="1:9" ht="21" customHeight="1">
      <c r="A133" s="15"/>
      <c r="B133" s="15">
        <v>92601</v>
      </c>
      <c r="C133" s="58"/>
      <c r="D133" s="59"/>
      <c r="E133" s="18"/>
      <c r="F133" s="18">
        <f>SUM(F134)</f>
        <v>18880</v>
      </c>
      <c r="G133" s="42">
        <f>SUM(G134)</f>
        <v>18880</v>
      </c>
      <c r="H133" s="42">
        <f>SUM(H134)</f>
        <v>0</v>
      </c>
      <c r="I133" s="20">
        <f t="shared" si="10"/>
        <v>1</v>
      </c>
    </row>
    <row r="134" spans="1:9" ht="27" customHeight="1">
      <c r="A134" s="68"/>
      <c r="B134" s="68"/>
      <c r="C134" s="69" t="s">
        <v>115</v>
      </c>
      <c r="D134" s="54">
        <v>6060</v>
      </c>
      <c r="E134" s="70"/>
      <c r="F134" s="48">
        <v>18880</v>
      </c>
      <c r="G134" s="71">
        <v>18880</v>
      </c>
      <c r="H134" s="71"/>
      <c r="I134" s="26">
        <f t="shared" si="10"/>
        <v>1</v>
      </c>
    </row>
    <row r="135" spans="1:9" ht="21.75" customHeight="1">
      <c r="A135" s="15"/>
      <c r="B135" s="15">
        <v>92604</v>
      </c>
      <c r="C135" s="58" t="s">
        <v>116</v>
      </c>
      <c r="D135" s="45"/>
      <c r="E135" s="18">
        <f>SUM(E136:E138)</f>
        <v>192000</v>
      </c>
      <c r="F135" s="18">
        <f>SUM(F136:F138)</f>
        <v>192000</v>
      </c>
      <c r="G135" s="42">
        <f>SUM(G136:G138)</f>
        <v>188589.33000000002</v>
      </c>
      <c r="H135" s="42">
        <f>SUM(H136:H137)</f>
        <v>0</v>
      </c>
      <c r="I135" s="20">
        <f t="shared" si="10"/>
        <v>0.9822360937500001</v>
      </c>
    </row>
    <row r="136" spans="1:9" ht="28.5" customHeight="1">
      <c r="A136" s="68"/>
      <c r="B136" s="68"/>
      <c r="C136" s="69" t="s">
        <v>117</v>
      </c>
      <c r="D136" s="54">
        <v>6060</v>
      </c>
      <c r="E136" s="48">
        <v>60000</v>
      </c>
      <c r="F136" s="48">
        <v>60000</v>
      </c>
      <c r="G136" s="71">
        <v>59500</v>
      </c>
      <c r="H136" s="71"/>
      <c r="I136" s="26">
        <f t="shared" si="10"/>
        <v>0.9916666666666667</v>
      </c>
    </row>
    <row r="137" spans="1:9" ht="25.5">
      <c r="A137" s="68"/>
      <c r="B137" s="68"/>
      <c r="C137" s="32" t="s">
        <v>118</v>
      </c>
      <c r="D137" s="23">
        <v>6060</v>
      </c>
      <c r="E137" s="24">
        <v>32000</v>
      </c>
      <c r="F137" s="48">
        <v>32000</v>
      </c>
      <c r="G137" s="71">
        <v>31750</v>
      </c>
      <c r="H137" s="71"/>
      <c r="I137" s="26">
        <f t="shared" si="10"/>
        <v>0.9921875</v>
      </c>
    </row>
    <row r="138" spans="1:9" ht="12.75">
      <c r="A138" s="68"/>
      <c r="B138" s="68"/>
      <c r="C138" s="32" t="s">
        <v>119</v>
      </c>
      <c r="D138" s="23">
        <v>6050</v>
      </c>
      <c r="E138" s="24">
        <v>100000</v>
      </c>
      <c r="F138" s="48">
        <v>100000</v>
      </c>
      <c r="G138" s="71">
        <v>97339.33</v>
      </c>
      <c r="H138" s="71"/>
      <c r="I138" s="26">
        <f t="shared" si="10"/>
        <v>0.9733933</v>
      </c>
    </row>
    <row r="139" spans="1:9" ht="21" customHeight="1">
      <c r="A139" s="15"/>
      <c r="B139" s="15">
        <v>92695</v>
      </c>
      <c r="C139" s="58" t="s">
        <v>120</v>
      </c>
      <c r="D139" s="45"/>
      <c r="E139" s="18">
        <f>SUM(E140:E140)</f>
        <v>50000</v>
      </c>
      <c r="F139" s="18">
        <f>SUM(F140:F141)</f>
        <v>292072</v>
      </c>
      <c r="G139" s="46">
        <f>SUM(G140:G141)</f>
        <v>284727.45</v>
      </c>
      <c r="H139" s="18">
        <f>SUM(H140:H141)</f>
        <v>0</v>
      </c>
      <c r="I139" s="20">
        <f t="shared" si="10"/>
        <v>0.9748536319811554</v>
      </c>
    </row>
    <row r="140" spans="1:9" ht="39.75" customHeight="1">
      <c r="A140" s="29"/>
      <c r="B140" s="29"/>
      <c r="C140" s="30" t="s">
        <v>121</v>
      </c>
      <c r="D140" s="23">
        <v>6050</v>
      </c>
      <c r="E140" s="80">
        <v>50000</v>
      </c>
      <c r="F140" s="24">
        <v>150000</v>
      </c>
      <c r="G140" s="43">
        <v>143745.92</v>
      </c>
      <c r="H140" s="43"/>
      <c r="I140" s="26">
        <f t="shared" si="10"/>
        <v>0.9583061333333334</v>
      </c>
    </row>
    <row r="141" spans="1:9" ht="39.75" customHeight="1">
      <c r="A141" s="29"/>
      <c r="B141" s="29"/>
      <c r="C141" s="30" t="s">
        <v>122</v>
      </c>
      <c r="D141" s="23">
        <v>6050</v>
      </c>
      <c r="E141" s="80"/>
      <c r="F141" s="24">
        <v>142072</v>
      </c>
      <c r="G141" s="43">
        <v>140981.53</v>
      </c>
      <c r="H141" s="43"/>
      <c r="I141" s="26">
        <f t="shared" si="10"/>
        <v>0.9923245255926573</v>
      </c>
    </row>
    <row r="142" spans="1:9" ht="28.5" customHeight="1">
      <c r="A142" s="90" t="s">
        <v>123</v>
      </c>
      <c r="B142" s="90"/>
      <c r="C142" s="90"/>
      <c r="D142" s="81"/>
      <c r="E142" s="82">
        <f>SUM(E10+E31+E47+E55+E60+E71+E104+E109+E120+E132)</f>
        <v>82311975</v>
      </c>
      <c r="F142" s="82">
        <f>SUM(F10+F31+F47+F52+F55+F60+F71+F98+F102+F104+F109+F120+F132)</f>
        <v>88345019</v>
      </c>
      <c r="G142" s="83">
        <f>SUM(G10+G31+G47+G52+G55+G60+G71+G98+G101+G104+G109+G120+G132)</f>
        <v>81767872.11999999</v>
      </c>
      <c r="H142" s="83">
        <f>SUM(H10+H31+H47+H55+H60+H71+H98+H101+H104+H109+H120)</f>
        <v>2489930</v>
      </c>
      <c r="I142" s="84">
        <f t="shared" si="10"/>
        <v>0.925551582257286</v>
      </c>
    </row>
    <row r="143" spans="1:9" ht="12.75">
      <c r="A143" s="85" t="s">
        <v>124</v>
      </c>
      <c r="B143" s="85"/>
      <c r="C143" s="85"/>
      <c r="D143" s="85"/>
      <c r="E143" s="86"/>
      <c r="F143" s="87"/>
      <c r="G143" s="87"/>
      <c r="H143" s="87"/>
      <c r="I143" s="85"/>
    </row>
    <row r="144" spans="1:9" ht="12.75">
      <c r="A144" s="85"/>
      <c r="B144" s="85"/>
      <c r="C144" s="85"/>
      <c r="D144" s="85"/>
      <c r="E144" s="85"/>
      <c r="F144" s="85"/>
      <c r="G144" s="85"/>
      <c r="H144" s="85"/>
      <c r="I144" s="85"/>
    </row>
    <row r="145" spans="1:9" ht="12.75">
      <c r="A145" s="85"/>
      <c r="B145" s="85"/>
      <c r="C145" s="85"/>
      <c r="D145" s="85"/>
      <c r="E145" s="85"/>
      <c r="F145" s="85"/>
      <c r="G145" s="85"/>
      <c r="H145" s="85"/>
      <c r="I145" s="85"/>
    </row>
    <row r="146" spans="1:9" ht="12.75">
      <c r="A146" s="85"/>
      <c r="B146" s="85"/>
      <c r="C146" s="85"/>
      <c r="D146" s="85"/>
      <c r="E146" s="85"/>
      <c r="F146" s="85"/>
      <c r="G146" s="85"/>
      <c r="H146" s="85"/>
      <c r="I146" s="85"/>
    </row>
    <row r="147" spans="1:9" ht="12.75">
      <c r="A147" s="85"/>
      <c r="B147" s="85"/>
      <c r="C147" s="85"/>
      <c r="D147" s="85"/>
      <c r="E147" s="85"/>
      <c r="F147" s="85"/>
      <c r="G147" s="85"/>
      <c r="H147" s="85"/>
      <c r="I147" s="85"/>
    </row>
    <row r="148" spans="1:9" ht="12.75">
      <c r="A148" s="85"/>
      <c r="B148" s="85"/>
      <c r="C148" s="85"/>
      <c r="D148" s="85"/>
      <c r="E148" s="85"/>
      <c r="F148" s="85"/>
      <c r="G148" s="85"/>
      <c r="H148" s="85"/>
      <c r="I148" s="85"/>
    </row>
    <row r="149" spans="1:9" ht="12.75">
      <c r="A149" s="88"/>
      <c r="B149" s="88"/>
      <c r="C149" s="88"/>
      <c r="D149" s="88"/>
      <c r="E149" s="88"/>
      <c r="F149" s="88"/>
      <c r="G149" s="88"/>
      <c r="H149" s="88"/>
      <c r="I149" s="88"/>
    </row>
    <row r="150" spans="1:9" ht="14.25" customHeight="1">
      <c r="A150" s="91"/>
      <c r="B150" s="91"/>
      <c r="C150" s="91"/>
      <c r="D150" s="91"/>
      <c r="E150" s="91"/>
      <c r="F150" s="91"/>
      <c r="G150" s="91"/>
      <c r="H150" s="91"/>
      <c r="I150" s="91"/>
    </row>
  </sheetData>
  <sheetProtection selectLockedCells="1" selectUnlockedCells="1"/>
  <mergeCells count="7">
    <mergeCell ref="A6:I6"/>
    <mergeCell ref="A142:C142"/>
    <mergeCell ref="A150:I150"/>
    <mergeCell ref="H1:I1"/>
    <mergeCell ref="H2:I2"/>
    <mergeCell ref="H3:I3"/>
    <mergeCell ref="H4:I4"/>
  </mergeCells>
  <printOptions horizontalCentered="1"/>
  <pageMargins left="0.19652777777777777" right="0.19652777777777777" top="0.6694444444444444" bottom="0.31527777777777777" header="0.5118055555555555" footer="0.5118055555555555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4416666666666667" bottom="1.025" header="0.7875" footer="0.7875"/>
  <pageSetup horizontalDpi="300" verticalDpi="300" orientation="landscape" paperSize="9" r:id="rId1"/>
  <headerFooter alignWithMargins="0">
    <oddHeader>&amp;C&amp;A&amp;RZałącznik nr 
do Zarzadzenia nr
Prezydenta Miasta
z dn.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4416666666666667" bottom="1.025" header="0.7875" footer="0.7875"/>
  <pageSetup horizontalDpi="300" verticalDpi="300" orientation="landscape" paperSize="9"/>
  <headerFooter alignWithMargins="0">
    <oddHeader>&amp;C&amp;A&amp;RZałącznik nr 
do Zarzadzenia nr
Prezydenta Miasta
z dn.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ELA-B</cp:lastModifiedBy>
  <cp:lastPrinted>2011-03-25T13:55:25Z</cp:lastPrinted>
  <dcterms:modified xsi:type="dcterms:W3CDTF">2011-03-28T06:10:40Z</dcterms:modified>
  <cp:category/>
  <cp:version/>
  <cp:contentType/>
  <cp:contentStatus/>
</cp:coreProperties>
</file>