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5300" windowHeight="8880" tabRatio="921" activeTab="0"/>
  </bookViews>
  <sheets>
    <sheet name="Załącznik Nr 2 - wydatki" sheetId="1" r:id="rId1"/>
  </sheets>
  <definedNames>
    <definedName name="_xlnm.Print_Titles" localSheetId="0">'Załącznik Nr 2 - wydatki'!$10:$10</definedName>
    <definedName name="Z_96819E60_FBD2_11D7_9137_0001020BE0E4_.wvu.PrintTitles" localSheetId="0" hidden="1">'Załącznik Nr 2 - wydatki'!#REF!</definedName>
  </definedNames>
  <calcPr fullCalcOnLoad="1"/>
</workbook>
</file>

<file path=xl/sharedStrings.xml><?xml version="1.0" encoding="utf-8"?>
<sst xmlns="http://schemas.openxmlformats.org/spreadsheetml/2006/main" count="1265" uniqueCount="473">
  <si>
    <t>Ośrodki wsparcia/Klub Seniora,Środow.Dom Samopom.Dzienny Dom Pomocy Społecznej /</t>
  </si>
  <si>
    <t>Wydatki inwestycyjne jednostek budżetowych-modernizacja stadionu przy ul. Zjazd</t>
  </si>
  <si>
    <t>92116</t>
  </si>
  <si>
    <t>Zespoły do spraw orzekania o niepełnosprawności</t>
  </si>
  <si>
    <t>Różne opłaty i składki / za nabyte grunty na cele wieczyste/</t>
  </si>
  <si>
    <t>Nagrody i wydatki osobowe niezaliczone do wynagrodzeń</t>
  </si>
  <si>
    <t>Wydatki osobowe niezaliczone do wynagrodzeń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</si>
  <si>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</si>
  <si>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</si>
  <si>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</si>
  <si>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</si>
  <si>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</si>
  <si>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</si>
  <si>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</si>
  <si>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Opłaty na rzecz budżetów jednostek samorządu terytorialnego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</si>
  <si>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</si>
  <si>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</si>
  <si>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</si>
  <si>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</si>
  <si>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</si>
  <si>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Dotacje celowe z budżetu na finansowanie lub dofinansowanie kosztów realizacji inwestycji i zakupów inwestycyjnych innych jednostek sektora finansów publicznych</t>
  </si>
  <si>
    <t>01005</t>
  </si>
  <si>
    <t xml:space="preserve">Dotacja   podmiotowa z  budżetu  dla  niepublicznej  jednostki systemu oświaty 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</si>
  <si>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</si>
  <si>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</si>
  <si>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</si>
  <si>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</si>
  <si>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</si>
  <si>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</si>
  <si>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</si>
  <si>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</si>
  <si>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</si>
  <si>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</si>
  <si>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</si>
  <si>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</si>
  <si>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</si>
  <si>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</si>
  <si>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</si>
  <si>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</si>
  <si>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</si>
  <si>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</si>
  <si>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</si>
  <si>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</si>
  <si>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</si>
  <si>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</si>
  <si>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</si>
  <si>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</si>
  <si>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</si>
  <si>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</si>
  <si>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</si>
  <si>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</si>
  <si>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</si>
  <si>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</si>
  <si>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</si>
  <si>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</si>
  <si>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</si>
  <si>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</si>
  <si>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</si>
  <si>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</si>
  <si>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</si>
  <si>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</si>
  <si>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</si>
  <si>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</si>
  <si>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</si>
  <si>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</si>
  <si>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</si>
  <si>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</si>
  <si>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</si>
  <si>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</si>
  <si>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</si>
  <si>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</si>
  <si>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</si>
  <si>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</si>
  <si>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</si>
  <si>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</si>
  <si>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</si>
  <si>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</si>
  <si>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</si>
  <si>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</si>
  <si>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</si>
  <si>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</si>
  <si>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</si>
  <si>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</si>
  <si>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</si>
  <si>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</si>
  <si>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</si>
  <si>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</si>
  <si>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</si>
  <si>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</si>
  <si>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</si>
  <si>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Odpis na Z.F.Ś.S.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</si>
  <si>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</si>
  <si>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</si>
  <si>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</si>
  <si>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</si>
  <si>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</si>
  <si>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</si>
  <si>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>Straż Miejska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</si>
  <si>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</si>
  <si>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</si>
  <si>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</si>
  <si>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</si>
  <si>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</si>
  <si>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</si>
  <si>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</si>
  <si>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</si>
  <si>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</si>
  <si>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</si>
  <si>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</si>
  <si>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</si>
  <si>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Zakup pomocy naukowych,dydaktycznych i książek</t>
  </si>
  <si>
    <t>Domy Pomocy Społecznej</t>
  </si>
  <si>
    <t xml:space="preserve">Rodziny zastępcze </t>
  </si>
  <si>
    <t>Świadczenia społeczne</t>
  </si>
  <si>
    <t>Dodatki mieszkaniowe</t>
  </si>
  <si>
    <t>Ośrodki pomocy społecznej</t>
  </si>
  <si>
    <t>85321</t>
  </si>
  <si>
    <t>Ośrodki adopcyjno - opiekuńcze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</si>
  <si>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</si>
  <si>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</si>
  <si>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</si>
  <si>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</si>
  <si>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</si>
  <si>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</si>
  <si>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</si>
  <si>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</si>
  <si>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</si>
  <si>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</si>
  <si>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</si>
  <si>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</si>
  <si>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</si>
  <si>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</si>
  <si>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</si>
  <si>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</si>
  <si>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</si>
  <si>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</si>
  <si>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</si>
  <si>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</si>
  <si>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</si>
  <si>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</si>
  <si>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</si>
  <si>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</si>
  <si>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</si>
  <si>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</si>
  <si>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</si>
  <si>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>Kultura fizyczna i sport</t>
  </si>
  <si>
    <t xml:space="preserve">     R a z e m</t>
  </si>
  <si>
    <t>Zakup usług przez jesdnostki samorządu terytorialnego od innych jednostek samorządu terytorialnego</t>
  </si>
  <si>
    <t>Nagrody o charakterze szczególnym niezaliczane do wynagrodzeń</t>
  </si>
  <si>
    <t>Uposażenia i świadczenia pieniężne wypłacane przez okres roku żołnierzom i funkcjonariuszom zwolnionym ze służby</t>
  </si>
  <si>
    <t>Wynagrodzenia   osobowe  pracowników</t>
  </si>
  <si>
    <t xml:space="preserve">Składki  na ubezpieczenia   społeczne 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</si>
  <si>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</si>
  <si>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</si>
  <si>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</si>
  <si>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</si>
  <si>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</si>
  <si>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</si>
  <si>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</si>
  <si>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</si>
  <si>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</si>
  <si>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</si>
  <si>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</si>
  <si>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</si>
  <si>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</si>
  <si>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</si>
  <si>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>Odpisy na ZFŚS</t>
  </si>
  <si>
    <t>Składki  na  Fundusz  Pracy</t>
  </si>
  <si>
    <t>Pomoc dla uchodzców</t>
  </si>
  <si>
    <t>P</t>
  </si>
  <si>
    <t xml:space="preserve"> - Dzieci przebywające w plac.opiekuńczo  wychowawczych</t>
  </si>
  <si>
    <t xml:space="preserve"> - Dzieci i młodzież w szkołach i plac.szkolno-wychowawczych</t>
  </si>
  <si>
    <t>Świadczenia społeczne UM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</si>
  <si>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</si>
  <si>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</si>
  <si>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</si>
  <si>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</si>
  <si>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</si>
  <si>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</si>
  <si>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</si>
  <si>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</si>
  <si>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 xml:space="preserve">Usługi opiekuńcze  i  specjalistyczne usługi opiekuńcze </t>
  </si>
  <si>
    <t>Wpłaty gmin na rzecz izb rolniczych w wysokości 2% uzyskanych wpływów z podatku rolnego</t>
  </si>
  <si>
    <t>Zakup materiałów  i wyposażenia</t>
  </si>
  <si>
    <t>Pozostałe podatki na rzecz budżetów jednostek samorządu terytorialnego</t>
  </si>
  <si>
    <t>Podatek od towarów i usług VAT</t>
  </si>
  <si>
    <t>Uposażenia żołnierzy zawodowych i nadterminowych oraz funkcjonariuszy</t>
  </si>
  <si>
    <t>Prace geodezyjno - urządzeniowe na potrzeby rolnictwa</t>
  </si>
  <si>
    <t>Koszty postępowania sądowego i prokuratorskiego / koszty egzekucji komorniczej /</t>
  </si>
  <si>
    <t>Wydatki osobowe niezaliczane do uposażeń wypłacane żołnierzom i funkcjonariuszom</t>
  </si>
  <si>
    <t>Dodatkowe uposażenie roczne dla żołnierzy zawodowych oraz nagrody roczne dla funkcionariuszy</t>
  </si>
  <si>
    <t>Wynagrodzenia bezosobowe</t>
  </si>
  <si>
    <t>Równoważniki ponieżne i ekwiwalenty dla żołnierzy i  funkcionariuszy</t>
  </si>
  <si>
    <t xml:space="preserve">Rezerwy </t>
  </si>
  <si>
    <t>Świadczenia  społeczne</t>
  </si>
  <si>
    <t>Wydatki osobowe niezaliczone do  wynagrodzeń</t>
  </si>
  <si>
    <t>Poradnie psychologiczno-pedagogiczne, w tym poradnie specjalistyczne</t>
  </si>
  <si>
    <t>Inne formy pomocy dla uczniów</t>
  </si>
  <si>
    <t>Szkolnictwo wyższe</t>
  </si>
  <si>
    <t>Zakup usług dostępu do sieci Internet</t>
  </si>
  <si>
    <t>Wynagrodzenia bezosoboewe</t>
  </si>
  <si>
    <t>Wydatki osobowe niezaliczane do wynagrodzeń</t>
  </si>
  <si>
    <t xml:space="preserve">Podatek od towarów i usług (VAT) </t>
  </si>
  <si>
    <t>Stypendia dla uczniów</t>
  </si>
  <si>
    <t xml:space="preserve"> Zakup usług pozostałych - Zespół Muzyki Dawnej przy SP 7</t>
  </si>
  <si>
    <t>Dotacja podmiotowa z budżetu dla samorządowej instytucji kultury</t>
  </si>
  <si>
    <t>Pozostałe należności żołnierzy zawodowych i naderminowych oraz funkcjonariuszy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</si>
  <si>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</si>
  <si>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</si>
  <si>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</si>
  <si>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</si>
  <si>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</si>
  <si>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</si>
  <si>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</si>
  <si>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</si>
  <si>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</si>
  <si>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Wynagrodzenie bezoosbowe</t>
  </si>
  <si>
    <t>Kary i odszkodowania wypłacane na rzecz osób prawnych i innych jednostek organizacyjnych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</si>
  <si>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</si>
  <si>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</si>
  <si>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</si>
  <si>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</si>
  <si>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 xml:space="preserve">Zasiłki i pomoc w naturze oraz składki na ubezpieczenia społeczne 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</si>
  <si>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</si>
  <si>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</si>
  <si>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</si>
  <si>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</si>
  <si>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</si>
  <si>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</si>
  <si>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</si>
  <si>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</si>
  <si>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</si>
  <si>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</si>
  <si>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</si>
  <si>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</si>
  <si>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</si>
  <si>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</si>
  <si>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85220</t>
  </si>
  <si>
    <t>Ośrodek interwencji kryzysowej</t>
  </si>
  <si>
    <t>Wynagrodzenia osobowe</t>
  </si>
  <si>
    <t>Matriały i wyoposażenie</t>
  </si>
  <si>
    <t>Usługi remontowe</t>
  </si>
  <si>
    <t>Budowa zespołu terenowych obiektów sportowo-rekreacyjnych na os. Konstytucji 3 Maja</t>
  </si>
  <si>
    <t>*g</t>
  </si>
  <si>
    <t>*p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</si>
  <si>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</si>
  <si>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</si>
  <si>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</si>
  <si>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MOPS</t>
  </si>
  <si>
    <t>Składki na ubezpieczenie zdrowotne - UM</t>
  </si>
  <si>
    <t>85415</t>
  </si>
  <si>
    <t xml:space="preserve">Zakup usług pozostałych  </t>
  </si>
  <si>
    <t>Różne opłaty i składki - ubezpieczenie majątku komunalnego</t>
  </si>
  <si>
    <t>Opłaty z tyt. zakupu usług telekominik. telefonii komórkowej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</si>
  <si>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</si>
  <si>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</si>
  <si>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</si>
  <si>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</si>
  <si>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</si>
  <si>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Koszty postępowania sądowego iprokuratorskiego</t>
  </si>
  <si>
    <t>Nagrody o charakterze szczególnym niezaliczane do wynagr.</t>
  </si>
  <si>
    <t>Zakup usług obejmujących tłumaczenia</t>
  </si>
  <si>
    <t>Zakup usług obejmujących wykonanie ekspertyz,analiz i opinii</t>
  </si>
  <si>
    <t>Opłaty z tytułu usług telekomunik.telefonii stacjonarnej</t>
  </si>
  <si>
    <t>Zakup usług telekomunik telefonii stacjonarnej</t>
  </si>
  <si>
    <t>Zakup materiałów papierniczych do sprzętu drukarskiego</t>
  </si>
  <si>
    <t>Zakup akcesoriów komputerowych</t>
  </si>
  <si>
    <t>85395</t>
  </si>
  <si>
    <t>Odpisy na Z.F.Ś.S-gmina</t>
  </si>
  <si>
    <t>Odpisy na ZFŚS-powiat</t>
  </si>
  <si>
    <t>Zakup usług pozostałych-gmina</t>
  </si>
  <si>
    <t xml:space="preserve"> - wykupy gruntów</t>
  </si>
  <si>
    <t xml:space="preserve"> - utylizacja padłych zwierząt</t>
  </si>
  <si>
    <t>Zakup usług telekomunik telefonii komórkowej</t>
  </si>
  <si>
    <t>85311</t>
  </si>
  <si>
    <t>Rahabilitacja zawodowa i społeczna osób niepełnosprawnych</t>
  </si>
  <si>
    <t>Dotacje celowe przekazane dla powiatu na zadania bieżące realizowane na podstawie porozumień między jednostkami samorządu terytorialnego-WTZ Marianowo</t>
  </si>
  <si>
    <t>Zakup usług obejmujących opracowanie ekspertyz analiz i opinii</t>
  </si>
  <si>
    <t>Budowa II etapu ul. Szosa Zambrowska</t>
  </si>
  <si>
    <t>Zakup usług remontowych (21 300-KS)</t>
  </si>
  <si>
    <t>Zakup usług remontowych (malowanie pomieszczen ratusza-18 000zł)</t>
  </si>
  <si>
    <t>Rozbudowa i modernizacja sysemu transportowego Łomży i okolic-II etap</t>
  </si>
  <si>
    <t>Usprawnienia drogowych połączeń regionalnych w granicach Łomży-ul. Piłsudskiego (od ul. Szosa Zambrowska do ul. Poznańskiej), Al.. Legionów (od ul. Piłsudskiego do granic miasta i Spokojna (od obecnego zakonczenia do ul. Pilsudskiego)</t>
  </si>
  <si>
    <t>Modernizacja ul. Długiej</t>
  </si>
  <si>
    <t>Budowa ul. Mała Kraska w ramach porozuminienia pomiędzy gminami</t>
  </si>
  <si>
    <t>Wyd.na zakupy inw.jedn.budż.-wyposażenia urzędu</t>
  </si>
  <si>
    <t>Centra kultury i sztuki</t>
  </si>
  <si>
    <t>92113</t>
  </si>
  <si>
    <t>Opracowanie dokumentacji Łomżyńskiego Centrum Kultury</t>
  </si>
  <si>
    <t>Budowa pływalni miejskiej przy ul. Kardynała Stefana Wyszyńskiego</t>
  </si>
  <si>
    <t>Modernizacja i rozbudowa pływalni przy SP 10</t>
  </si>
  <si>
    <t>Dotacje celowe z budżetu na finansowanie lub dofinansowanie prac remontowych i konserwatorskich obiektów zabytkowych przekazane jednostkom niezaliczanym do sektora finansów publicznych</t>
  </si>
  <si>
    <t>Dotacja   podmiotowa z  budżetu  dla  niepublicznej  jednostki systemu oświaty</t>
  </si>
  <si>
    <t xml:space="preserve">     rezerwa celowa na zarządzanie kryzysowe</t>
  </si>
  <si>
    <t>Zakup leków, wyrobów medycznych i produktów biobójczych</t>
  </si>
  <si>
    <t>Opłaty za administrowanie i czynsze za budynki, lokale i pomieszczenia garażowe</t>
  </si>
  <si>
    <t>Tereny sportowo-rekreacyjne nad Narwią (dokumentacja, wykupy gruntów)</t>
  </si>
  <si>
    <t>Monitoring miasta</t>
  </si>
  <si>
    <t>Budowa systemu gospodarki odpadami komunalnymi dla miasta Łomży i okolicznych gmin</t>
  </si>
  <si>
    <t>Przebudowę Sali widowiskowej przy PUW ul. Nowa 2 w Łomży na potrzeby ŁOK</t>
  </si>
  <si>
    <t>Modernizacja i adaptacja zabytkowego budynku Muzeum Północno-Mazowieckiego w Łomży</t>
  </si>
  <si>
    <t>Budowa Grodziska Łomżyńskiego</t>
  </si>
  <si>
    <t>Przebudowa budynku basenu na salę gimnastyczną przy I LO w Łomży</t>
  </si>
  <si>
    <t>3020</t>
  </si>
  <si>
    <t>4010</t>
  </si>
  <si>
    <t>4040</t>
  </si>
  <si>
    <t>4110</t>
  </si>
  <si>
    <t>4120</t>
  </si>
  <si>
    <t>Zakup pomocy naukowych, dydaktycznych i książek</t>
  </si>
  <si>
    <t>Opłaty z tyt. zakupu usług telekomunik. telefonii stacjonarnej</t>
  </si>
  <si>
    <t>Zakup usług obejmujących wykonanie ekspertyz, analiz i opinii</t>
  </si>
  <si>
    <t>Zakup materiałów papierniczych do sprzątu drukarskiego i xero</t>
  </si>
  <si>
    <t>Podatek od towarów i usłu VAT</t>
  </si>
  <si>
    <t>Zakup środków zywności</t>
  </si>
  <si>
    <t>Wpłaty na Państwowy Fundusz Rehabilitacji Osób Niepełnosprawnych</t>
  </si>
  <si>
    <t>4140</t>
  </si>
  <si>
    <t>80148</t>
  </si>
  <si>
    <t>Stołówki szkolne</t>
  </si>
  <si>
    <t>Zakup  usług  pozostałych / w  tym opłata za opinie biegłego                                                                     - 15 000 złotych /</t>
  </si>
  <si>
    <t xml:space="preserve">   -promocja miasta 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</si>
  <si>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</si>
  <si>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fin. publ.</t>
  </si>
  <si>
    <t>Dotacja celowa z budżetu na finansowanie lub dofinansowanie zadań zleconych do realizacji stowarzyszeniom - pomoc rzeczowa osobom ubogim</t>
  </si>
  <si>
    <t xml:space="preserve">Dotacje celowe przekazane dla powiatu na zadania bieżące realizowane na podstawie porozumień między jednostkami samorządu terytorialnego-umowa na prowadzenie PZGiK </t>
  </si>
  <si>
    <t>A</t>
  </si>
  <si>
    <t>Opracowanie dokumentacji rozbudowy i modernizacji obiektów CKPiU</t>
  </si>
  <si>
    <t>80395</t>
  </si>
  <si>
    <t>Pozostała działalnośc</t>
  </si>
  <si>
    <t>Zakup materiałów papierniczych do sprzętu drukarskiego i xero</t>
  </si>
  <si>
    <t>Zakup usług telekomunik. telefonii stacjonarnej</t>
  </si>
  <si>
    <t>Wydatki na zakupy inwestycyjne jednostek budżetowych</t>
  </si>
  <si>
    <t>Dotacja z budżetu dla funduszu celowego</t>
  </si>
  <si>
    <t>Stypendia różne - wybitne osiągnięcia sportowe</t>
  </si>
  <si>
    <t>Dotacja celowa z budżetu na finansowanie lub dofinansowanie zadań zleconych do realizacji fundacjom</t>
  </si>
  <si>
    <t>01095</t>
  </si>
  <si>
    <t>75018</t>
  </si>
  <si>
    <t>Urzędy marszałkowskie</t>
  </si>
  <si>
    <t>Dotacje celowe przekazane do samorządu województwa na inwestycje i zakupy inwestycyjne realizowane na podstawie porozumień między jst</t>
  </si>
  <si>
    <t>Dotacje celowe przekazane gminie na zadania bieżące realizowane na podstawie porozumień między jst</t>
  </si>
  <si>
    <t>4170</t>
  </si>
  <si>
    <t>Modernizacja i remont budynku przy ul. Rybaki na potrzeby Wielofunkcyjnej Placówki Opiekuńczo - Wychowawczej</t>
  </si>
  <si>
    <t>Zwrot dotacji wykorzystanych niezgodnie z przeznaczeniem lub pobranych w nadmiernej wysokości</t>
  </si>
  <si>
    <t>Podatek osobowy od osób prawnych</t>
  </si>
  <si>
    <t>Zakup usług telekomunik. telefonii komórkowej</t>
  </si>
  <si>
    <t>Dotacja podmiotowa z budżetu dla jednostek nie zaliczanych do sektora finansów publiczych - stowarzyszenia</t>
  </si>
  <si>
    <t xml:space="preserve"> - fundusz alimentacyjny</t>
  </si>
  <si>
    <t xml:space="preserve"> - świadczenia rodzinne</t>
  </si>
  <si>
    <t>Zakup usług pozostałych (w  tym: własne-193 700, budż. państwa-496 000  )</t>
  </si>
  <si>
    <t>Zakup usług pozostałych-utrzymanie lodowiska</t>
  </si>
  <si>
    <t>Odsetki i dyskonto od krajowych skarbowych papierów wartościowych oraz krajowych pożyczek i  kredytów planow.</t>
  </si>
  <si>
    <t>92604</t>
  </si>
  <si>
    <t>Instytucje kultury fizycznej</t>
  </si>
  <si>
    <t>Modernizacja ul. Staffa (kontynuacja z 2007r.)</t>
  </si>
  <si>
    <t>Budowa ul. Kazańskiej</t>
  </si>
  <si>
    <t>Budowa ul. Wallenroda i Pana Tadeusza - I etap</t>
  </si>
  <si>
    <t>Budowa ul. Polnej i Stszica - opracownaie dokumentacji</t>
  </si>
  <si>
    <t>Modernizacja bazy MPGKiM przy ul. Poznańskiej</t>
  </si>
  <si>
    <t>Zespół Szkół Drzewnych i Gimnazjalnych Nr 3 - wydatki inwestycyjne jednostek budżetowych</t>
  </si>
  <si>
    <t>I LO - opracowanie PT boiska  sportowego</t>
  </si>
  <si>
    <t>Budowa boiska sportowego dla ZSE</t>
  </si>
  <si>
    <t>Opracowanie PT boiska sportowego dla ZST ul. Rybaki</t>
  </si>
  <si>
    <t>Budowa boiska wielofunkcyjnego przy ZSW</t>
  </si>
  <si>
    <t>Opracowanie PT boiska sportowego dla zZSM</t>
  </si>
  <si>
    <t>Budowa boiska wielofuncyknego przy ZPOW</t>
  </si>
  <si>
    <t>Roboty remontowo - modernizacyjne w BSz Nr 1</t>
  </si>
  <si>
    <t>Roboty remontowo - modernizacyjne w BSz Nr 2</t>
  </si>
  <si>
    <t>Roboty remontowo - modernizacyjne w BSz Nr 3</t>
  </si>
  <si>
    <t>Dokumentacja na przebudowę koryta rzeki Łomżyczki wraz z urządzeniami regulacyjnymi i budowlanymi</t>
  </si>
  <si>
    <t>Zakup instrumentów dla Łomżyńskiej Orkiestry Kameralnej</t>
  </si>
  <si>
    <t>Remont budynku zabytkowego przy ul. Krzywe Koło po Muzeum</t>
  </si>
  <si>
    <t>Remont budynku hotelowego przy stadionie</t>
  </si>
  <si>
    <t>PP 1 - wydatki inwestycyjne jednostek budżetowych</t>
  </si>
  <si>
    <t>PP 2 - wydatki inwestycyjne jednostek budżetowych</t>
  </si>
  <si>
    <t>PP 4 - wydatki inwestycyjne jednostek budżetowych</t>
  </si>
  <si>
    <t>PP 5 - wydatki inwestycyjne jednostek budżetowych</t>
  </si>
  <si>
    <t>PP 8 - wydatki inwestycyjne jednostek budżetowych</t>
  </si>
  <si>
    <t>PP 9 - wydatki inwestycyjne jednostek budżetowych</t>
  </si>
  <si>
    <t>PP 10 - wydatki inwestycyjne jednostek budżetowych</t>
  </si>
  <si>
    <t>PP 14 - wydatki inwestycyjne jednostek budżetowych</t>
  </si>
  <si>
    <t>PP 15 - wydatki inwestycyjne jednostek budżetowych</t>
  </si>
  <si>
    <t>Wydatki osobowe niezaliczane do wynagrodzeń - powiat</t>
  </si>
  <si>
    <t>Wpłaty na PFRON</t>
  </si>
  <si>
    <t>Dotacja celowa z budżetu dla pozostałych jednostek zaliczanych do sektora finansów publicznych - PWSIiP</t>
  </si>
  <si>
    <t xml:space="preserve"> - Stowarzyszenie Sam.Polskich Euroregionu Niemen</t>
  </si>
  <si>
    <t xml:space="preserve">     rezerwa celowa - na zadania zgłoszone do funduszy strukturalnych</t>
  </si>
  <si>
    <t>Przebudowa ul. Grobla Jednaczewska</t>
  </si>
  <si>
    <t>Budowa sięgaczy ul. Strzelców Kurpiowskich, ul. Cichej, ul. Prostej, ul. Radosnej, ul. Piaskowej, ul. Towarowej</t>
  </si>
  <si>
    <t>Budowa ul. Łąkowej</t>
  </si>
  <si>
    <t>Dotacja podmiotowa z budżetu dla samorządowej instytucji kultury (w wykonaniu za 2008r. śr. wł.-941 887zł)</t>
  </si>
  <si>
    <t>Dotacja podmiotowa z budżetu dla samorządowej instytucji kultury (w wykonaniu za 2008r. śr. wł.-887 000zł)</t>
  </si>
  <si>
    <t>Dotacja podmiotowa z budżetu dla samorządowej instytucji kultury (w wykonaniu za 2008r. śr. wł.-1 240 600zł)</t>
  </si>
  <si>
    <t>Dotacja podmiotowa z budżetu dla samorządowej instytucji kultury (w wykonaniu za 2008r. śr. wł.-1 026 970zł)</t>
  </si>
  <si>
    <t>Składki na ubezpieczenie zdrowotne opłacane  za osoby pobierajce niektóre świadczenia z pomocy społecznej, niektóre świadczenia rodzinne oraz za osoby uczestniczące w zajęciach w centrum integracji społecznej</t>
  </si>
  <si>
    <t>Adaptacja budynku na potrzeby Zespołu Rewalitacyjno - Wychowawczego</t>
  </si>
  <si>
    <t>Modernizacja i termomodernizacja budynku SP 2, 4 i 9</t>
  </si>
  <si>
    <t>Wirtualna Łomża-infrastruktura rozwiązań społeczeństwa informacyjnego w mieście Łomża i okolicach</t>
  </si>
  <si>
    <t xml:space="preserve">Dotacja przedmiotowa z budżetu dla jednostek niezaliczanych do sektora finansów publicznych -WTZ Bona                                        </t>
  </si>
  <si>
    <t>Zakup samochodu dla Muzeum Północno - Mazowieckiego</t>
  </si>
  <si>
    <t>Dotacje celowe z budżetu na finansowanie lub dofinanowanie kosztów realizacji inwestycji i zakupów inwestycyjnych zakładów budżetowych, w tym: samochód,ciągnik,drobny sprzęt</t>
  </si>
  <si>
    <t>Plan na 01.01.2009r.</t>
  </si>
  <si>
    <t>% wyk. (7/6)</t>
  </si>
  <si>
    <t>75113</t>
  </si>
  <si>
    <t>Wybory do Parlamentu Europejskiego</t>
  </si>
  <si>
    <t>Opłaty z tytułu usług telekomunik.telefonii komórkowej</t>
  </si>
  <si>
    <t>85419</t>
  </si>
  <si>
    <t>Ośrodki rewalidacyjno - wychowawcze</t>
  </si>
  <si>
    <t>92601</t>
  </si>
  <si>
    <t>Zakup agregatu prądotwórczego</t>
  </si>
  <si>
    <t>63095</t>
  </si>
  <si>
    <t>Modernizacja stadionu miejskiego - IIetap</t>
  </si>
  <si>
    <t>Budowa miejskiej pływalni w Łomży</t>
  </si>
  <si>
    <t>Wydatki na zakupy inwestcyjne - urządzenie do obsługi sesji RM</t>
  </si>
  <si>
    <t>Zakup centrlai telefonicznej</t>
  </si>
  <si>
    <t>Budowa boiska przy BSZ Nr 3</t>
  </si>
  <si>
    <t>Zakupy inwestycyjne BSz Nr 3</t>
  </si>
  <si>
    <t>Przebudowa wodociągu na terenie Ogrodu Działkowego im. Jakuba Wagi</t>
  </si>
  <si>
    <t>Obiekty sportowe</t>
  </si>
  <si>
    <t>Kompleks sportowy Moje boisko Orlik 2012 przy ZSO w Łomży</t>
  </si>
  <si>
    <t>Mylne wpłaty</t>
  </si>
  <si>
    <t>Przebudowa szaletu na Placu Pocztowym</t>
  </si>
  <si>
    <t>Prezydenta Miasta Łomża</t>
  </si>
  <si>
    <t>Załącznik Nr 2</t>
  </si>
  <si>
    <t>Doatcje celowe z budżetu na finansowanie lub dofinansowanie kosztów realizacji inwestycji i zakupów inwestycyjnych jednostek niezaliczanych do sektora finansów publicznych</t>
  </si>
  <si>
    <t>Wykonanie wydatków budżetu miasta Łomża na 31.12.2009r.</t>
  </si>
  <si>
    <t>Plan na 31.12.2009r.</t>
  </si>
  <si>
    <t>Wykonanie na 31.12.2009r.</t>
  </si>
  <si>
    <t>Zakup inwestycyjne SzP Nr 10 - szatkownica do warzyw</t>
  </si>
  <si>
    <t>Zakupy inwestycyjne na potrzeby kuchni SzP Nr 5</t>
  </si>
  <si>
    <t>Zakup piekarnika SzP Nr 7</t>
  </si>
  <si>
    <t>PP Nr 1-zakup patelni elektrycznej</t>
  </si>
  <si>
    <t>PP Nr 9 - zakup obieraczki</t>
  </si>
  <si>
    <t>PP Nr 15 - zakup obieraczki do warzyw</t>
  </si>
  <si>
    <t>Budowa boiska przy PG Nr 3 kontunuacja z 2008r.</t>
  </si>
  <si>
    <t>Zakup zmywarki gastronomicznej PG Nr 1</t>
  </si>
  <si>
    <t>Zakup nagłośnienia PG Nr 1</t>
  </si>
  <si>
    <t>Modernizacja i remont Sali gimnastycznej przy ZSO</t>
  </si>
  <si>
    <t>Opracowanie dokumentacji technicznej remontu elewacji budynku zabytkowego ZSO</t>
  </si>
  <si>
    <t>Budowa boiska wielofunkcyjnego przy II LO kontunuacja z 2008r.</t>
  </si>
  <si>
    <t>Zespół Szkół Weterynaryjnych i Ogólnokształcących Nr 7-monitoring</t>
  </si>
  <si>
    <t>80142</t>
  </si>
  <si>
    <t>Ośrodki szkolenia, dokształcania i doskonalenia kadr</t>
  </si>
  <si>
    <t>Zakup obieraczki do ziemniaków SzP Nr 7</t>
  </si>
  <si>
    <t>Monitoring wizyjny SzP Nr 7</t>
  </si>
  <si>
    <t>Monitoring wizyjny II LO</t>
  </si>
  <si>
    <t>Zakup pralnico - wirówki, suszarki wolnostojącej</t>
  </si>
  <si>
    <t>Zakupy inwestycyjne MOPS - zakup serwera</t>
  </si>
  <si>
    <t>Podróże słuzbowe krajowe</t>
  </si>
  <si>
    <t>85333</t>
  </si>
  <si>
    <t>Powiatowe Urzędy Pracy</t>
  </si>
  <si>
    <t>Dotacje celowe przekazane dla powiatu na zadania bieżące realizowane na podstawie porozumień między jednostkami samorządu terytorialnego</t>
  </si>
  <si>
    <t>Zakup pomocy naukowych</t>
  </si>
  <si>
    <t>Monitoring oraz system LSA w BSz Nr 3</t>
  </si>
  <si>
    <t>Zakup usług pzostałych</t>
  </si>
  <si>
    <t>Dotacje celowe z budżetu na finansowanie lub dofinansowanie kosztów realizacji inwestycji i zakupów inwestycyjnych innych jednostek sektora finansów publicznych-zakup samochodu</t>
  </si>
  <si>
    <t>Dotacje celowe z budżetu na finansowanie lub dofinansowanie kosztów realizacji inwestycji i zakupów inwestycyjnych innych jednostek sektora finansów publicznych-"Mecenat"</t>
  </si>
  <si>
    <t>Zakup usług pzozostałych</t>
  </si>
  <si>
    <t>4280</t>
  </si>
  <si>
    <t>4300</t>
  </si>
  <si>
    <t>4350</t>
  </si>
  <si>
    <t>4360</t>
  </si>
  <si>
    <t>4410</t>
  </si>
  <si>
    <t>4430</t>
  </si>
  <si>
    <t>4530</t>
  </si>
  <si>
    <t>4700</t>
  </si>
  <si>
    <t>Wynagrodzenia bezososbowe</t>
  </si>
  <si>
    <t xml:space="preserve">Zakup usług pozostałych-utrzymanie stadionu </t>
  </si>
  <si>
    <t>Budowa skoczni w dal i wzwyż na boisku przy SzP Nr 9</t>
  </si>
  <si>
    <t>Budowa boiska sportowego przy SzP Nr 4 kontynuacja z 2008r.</t>
  </si>
  <si>
    <t>Budowa boiska sportowego przy SzP Nr 7 kontynuacja z 2008r.</t>
  </si>
  <si>
    <t>Świadczenia rodzinne, świadczenia z funduszu alimentacyjnego oraz składki na ubezpieczenia emerytalne i rentowe z ubezpieczenia społecznego</t>
  </si>
  <si>
    <t xml:space="preserve">Teatry </t>
  </si>
  <si>
    <t>do Zarządzenia Nr 41/10</t>
  </si>
  <si>
    <t>z dnia 12 marca 2010r.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</si>
</sst>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3" fontId="5" fillId="3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  <protection hidden="1"/>
    </xf>
    <xf numFmtId="3" fontId="3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  <protection hidden="1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3" fontId="3" fillId="4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3" fontId="3" fillId="2" borderId="2" xfId="0" applyNumberFormat="1" applyFont="1" applyFill="1" applyBorder="1" applyAlignment="1" applyProtection="1">
      <alignment horizontal="right" vertical="center"/>
      <protection hidden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3" fontId="3" fillId="4" borderId="2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3" fontId="5" fillId="4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/>
      <protection locked="0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173" fontId="3" fillId="3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vertical="center" wrapText="1"/>
      <protection locked="0"/>
    </xf>
    <xf numFmtId="3" fontId="3" fillId="5" borderId="6" xfId="0" applyNumberFormat="1" applyFont="1" applyFill="1" applyBorder="1" applyAlignment="1" applyProtection="1">
      <alignment horizontal="right" vertical="center" wrapText="1"/>
      <protection hidden="1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3" fontId="5" fillId="3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2" fontId="5" fillId="5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>
      <alignment horizontal="right" vertical="center" wrapText="1"/>
    </xf>
    <xf numFmtId="4" fontId="5" fillId="3" borderId="8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 applyProtection="1">
      <alignment horizontal="right" vertical="center"/>
      <protection hidden="1"/>
    </xf>
    <xf numFmtId="4" fontId="5" fillId="5" borderId="2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  <protection hidden="1"/>
    </xf>
    <xf numFmtId="4" fontId="3" fillId="2" borderId="2" xfId="0" applyNumberFormat="1" applyFont="1" applyFill="1" applyBorder="1" applyAlignment="1" applyProtection="1">
      <alignment horizontal="right" vertical="center"/>
      <protection hidden="1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hidden="1"/>
    </xf>
    <xf numFmtId="4" fontId="3" fillId="4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/>
      <protection hidden="1"/>
    </xf>
    <xf numFmtId="4" fontId="3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3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127"/>
  <sheetViews>
    <sheetView tabSelected="1" zoomScale="75" zoomScaleNormal="75" workbookViewId="0" topLeftCell="A1">
      <selection activeCell="J9" sqref="J9"/>
    </sheetView>
  </sheetViews>
  <sheetFormatPr defaultColWidth="9.00390625" defaultRowHeight="12.75"/>
  <cols>
    <col min="1" max="1" width="3.75390625" style="0" customWidth="1"/>
    <col min="2" max="2" width="5.875" style="0" customWidth="1"/>
    <col min="3" max="3" width="49.625" style="0" customWidth="1"/>
    <col min="4" max="4" width="6.00390625" style="0" customWidth="1"/>
    <col min="5" max="6" width="14.125" style="0" customWidth="1"/>
    <col min="7" max="7" width="14.75390625" style="0" customWidth="1"/>
    <col min="8" max="8" width="9.75390625" style="0" customWidth="1"/>
    <col min="9" max="9" width="15.75390625" style="0" customWidth="1"/>
    <col min="10" max="10" width="17.125" style="0" customWidth="1"/>
  </cols>
  <sheetData>
    <row r="1" spans="1:8" ht="12.75">
      <c r="A1" s="2"/>
      <c r="B1" s="2"/>
      <c r="C1" s="2"/>
      <c r="D1" s="2"/>
      <c r="E1" s="2"/>
      <c r="F1" s="191" t="s">
        <v>421</v>
      </c>
      <c r="G1" s="191"/>
      <c r="H1" s="191"/>
    </row>
    <row r="2" spans="1:8" ht="12.75">
      <c r="A2" s="2"/>
      <c r="B2" s="2"/>
      <c r="C2" s="2"/>
      <c r="D2" s="2"/>
      <c r="E2" s="4"/>
      <c r="F2" s="192" t="s">
        <v>471</v>
      </c>
      <c r="G2" s="192"/>
      <c r="H2" s="192"/>
    </row>
    <row r="3" spans="1:8" ht="12.75">
      <c r="A3" s="2"/>
      <c r="B3" s="2"/>
      <c r="C3" s="2"/>
      <c r="D3" s="2"/>
      <c r="E3" s="4"/>
      <c r="F3" s="193" t="s">
        <v>420</v>
      </c>
      <c r="G3" s="193"/>
      <c r="H3" s="193"/>
    </row>
    <row r="4" spans="1:8" ht="12.75">
      <c r="A4" s="2"/>
      <c r="B4" s="2"/>
      <c r="C4" s="2"/>
      <c r="D4" s="2"/>
      <c r="E4" s="4"/>
      <c r="F4" s="192" t="s">
        <v>472</v>
      </c>
      <c r="G4" s="192"/>
      <c r="H4" s="192"/>
    </row>
    <row r="5" spans="1:8" ht="13.5" customHeight="1">
      <c r="A5" s="2"/>
      <c r="B5" s="2"/>
      <c r="C5" s="2"/>
      <c r="D5" s="2"/>
      <c r="E5" s="2"/>
      <c r="F5" s="2"/>
      <c r="G5" s="2"/>
      <c r="H5" s="2"/>
    </row>
    <row r="6" spans="1:8" ht="20.25" customHeight="1">
      <c r="A6" s="190" t="s">
        <v>423</v>
      </c>
      <c r="B6" s="190"/>
      <c r="C6" s="190"/>
      <c r="D6" s="190"/>
      <c r="E6" s="190"/>
      <c r="F6" s="190"/>
      <c r="G6" s="190"/>
      <c r="H6" s="190"/>
    </row>
    <row r="7" spans="1:8" ht="12.75">
      <c r="A7" s="2"/>
      <c r="B7" s="2"/>
      <c r="C7" s="2"/>
      <c r="D7" s="2"/>
      <c r="E7" s="3"/>
      <c r="F7" s="3"/>
      <c r="G7" s="3"/>
      <c r="H7" s="3"/>
    </row>
    <row r="8" spans="1:8" ht="13.5" thickBot="1">
      <c r="A8" s="2"/>
      <c r="B8" s="2"/>
      <c r="C8" s="2"/>
      <c r="D8" s="2"/>
      <c r="E8" s="3"/>
      <c r="F8" s="3"/>
      <c r="G8" s="3"/>
      <c r="H8" s="3"/>
    </row>
    <row r="9" spans="1:8" ht="54.75" customHeight="1" thickBot="1">
      <c r="A9" s="155" t="s">
        <v>27</v>
      </c>
      <c r="B9" s="9" t="s">
        <v>28</v>
      </c>
      <c r="C9" s="156" t="s">
        <v>29</v>
      </c>
      <c r="D9" s="9" t="s">
        <v>30</v>
      </c>
      <c r="E9" s="157" t="s">
        <v>399</v>
      </c>
      <c r="F9" s="154" t="s">
        <v>424</v>
      </c>
      <c r="G9" s="143" t="s">
        <v>425</v>
      </c>
      <c r="H9" s="158" t="s">
        <v>400</v>
      </c>
    </row>
    <row r="10" spans="1:8" ht="14.25" customHeight="1" thickBot="1">
      <c r="A10" s="119">
        <v>1</v>
      </c>
      <c r="B10" s="7">
        <v>2</v>
      </c>
      <c r="C10" s="120">
        <v>3</v>
      </c>
      <c r="D10" s="7">
        <v>4</v>
      </c>
      <c r="E10" s="9">
        <v>5</v>
      </c>
      <c r="F10" s="120">
        <v>6</v>
      </c>
      <c r="G10" s="9">
        <v>7</v>
      </c>
      <c r="H10" s="9">
        <v>8</v>
      </c>
    </row>
    <row r="11" spans="1:8" ht="12.75">
      <c r="A11" s="115" t="s">
        <v>31</v>
      </c>
      <c r="B11" s="116"/>
      <c r="C11" s="117" t="s">
        <v>32</v>
      </c>
      <c r="D11" s="116"/>
      <c r="E11" s="118">
        <f>SUM(E12+E14+E16)</f>
        <v>255000</v>
      </c>
      <c r="F11" s="118">
        <f>SUM(F12+F14+F16)</f>
        <v>31706</v>
      </c>
      <c r="G11" s="161">
        <f>SUM(G12+G14+G16)</f>
        <v>24863.660000000003</v>
      </c>
      <c r="H11" s="94">
        <f>G11/F11</f>
        <v>0.7841941588342901</v>
      </c>
    </row>
    <row r="12" spans="1:8" ht="12.75">
      <c r="A12" s="95"/>
      <c r="B12" s="17" t="s">
        <v>45</v>
      </c>
      <c r="C12" s="18" t="s">
        <v>156</v>
      </c>
      <c r="D12" s="19"/>
      <c r="E12" s="21">
        <f>SUM(E13)</f>
        <v>3000</v>
      </c>
      <c r="F12" s="21">
        <f>SUM(F13)</f>
        <v>3000</v>
      </c>
      <c r="G12" s="162">
        <f>SUM(G13)</f>
        <v>2244.33</v>
      </c>
      <c r="H12" s="94">
        <f aca="true" t="shared" si="0" ref="H12:H75">G12/F12</f>
        <v>0.7481099999999999</v>
      </c>
    </row>
    <row r="13" spans="1:8" ht="24">
      <c r="A13" s="95"/>
      <c r="B13" s="22"/>
      <c r="C13" s="23" t="s">
        <v>182</v>
      </c>
      <c r="D13" s="24">
        <v>2850</v>
      </c>
      <c r="E13" s="15">
        <v>3000</v>
      </c>
      <c r="F13" s="15">
        <v>3000</v>
      </c>
      <c r="G13" s="163">
        <v>2244.33</v>
      </c>
      <c r="H13" s="94">
        <f t="shared" si="0"/>
        <v>0.7481099999999999</v>
      </c>
    </row>
    <row r="14" spans="1:8" ht="12.75">
      <c r="A14" s="95"/>
      <c r="B14" s="27" t="s">
        <v>21</v>
      </c>
      <c r="C14" s="18" t="s">
        <v>187</v>
      </c>
      <c r="D14" s="19"/>
      <c r="E14" s="20">
        <f>SUM(E15:E15)</f>
        <v>252000</v>
      </c>
      <c r="F14" s="20">
        <f>SUM(F15:F15)</f>
        <v>0</v>
      </c>
      <c r="G14" s="164">
        <f>SUM(G15:G15)</f>
        <v>0</v>
      </c>
      <c r="H14" s="94"/>
    </row>
    <row r="15" spans="1:8" ht="24" customHeight="1">
      <c r="A15" s="95"/>
      <c r="B15" s="22"/>
      <c r="C15" s="28" t="s">
        <v>184</v>
      </c>
      <c r="D15" s="24">
        <v>4500</v>
      </c>
      <c r="E15" s="15">
        <v>252000</v>
      </c>
      <c r="F15" s="15">
        <v>0</v>
      </c>
      <c r="G15" s="163">
        <v>0</v>
      </c>
      <c r="H15" s="94"/>
    </row>
    <row r="16" spans="1:8" ht="12.75">
      <c r="A16" s="95"/>
      <c r="B16" s="27" t="s">
        <v>334</v>
      </c>
      <c r="C16" s="18" t="s">
        <v>327</v>
      </c>
      <c r="D16" s="19"/>
      <c r="E16" s="20">
        <f>SUM(E17)</f>
        <v>0</v>
      </c>
      <c r="F16" s="20">
        <f>SUM(F17)</f>
        <v>28706</v>
      </c>
      <c r="G16" s="164">
        <f>SUM(G17)</f>
        <v>22619.33</v>
      </c>
      <c r="H16" s="94">
        <f t="shared" si="0"/>
        <v>0.787965233749042</v>
      </c>
    </row>
    <row r="17" spans="1:8" ht="12.75">
      <c r="A17" s="95"/>
      <c r="B17" s="22"/>
      <c r="C17" s="28" t="s">
        <v>41</v>
      </c>
      <c r="D17" s="24">
        <v>4430</v>
      </c>
      <c r="E17" s="15"/>
      <c r="F17" s="15">
        <v>28706</v>
      </c>
      <c r="G17" s="163">
        <v>22619.33</v>
      </c>
      <c r="H17" s="94">
        <f t="shared" si="0"/>
        <v>0.787965233749042</v>
      </c>
    </row>
    <row r="18" spans="1:8" ht="12.75">
      <c r="A18" s="93" t="s">
        <v>47</v>
      </c>
      <c r="B18" s="10"/>
      <c r="C18" s="12" t="s">
        <v>48</v>
      </c>
      <c r="D18" s="11"/>
      <c r="E18" s="14">
        <f>SUM(E19)</f>
        <v>500</v>
      </c>
      <c r="F18" s="14">
        <f>SUM(F19)</f>
        <v>500</v>
      </c>
      <c r="G18" s="165">
        <f>SUM(G19)</f>
        <v>339</v>
      </c>
      <c r="H18" s="94">
        <f t="shared" si="0"/>
        <v>0.678</v>
      </c>
    </row>
    <row r="19" spans="1:8" ht="12.75">
      <c r="A19" s="96"/>
      <c r="B19" s="29" t="s">
        <v>49</v>
      </c>
      <c r="C19" s="30" t="s">
        <v>50</v>
      </c>
      <c r="D19" s="31"/>
      <c r="E19" s="21">
        <f>SUM(E20:E20)</f>
        <v>500</v>
      </c>
      <c r="F19" s="21">
        <f>SUM(F20:F20)</f>
        <v>500</v>
      </c>
      <c r="G19" s="162">
        <f>SUM(G20)</f>
        <v>339</v>
      </c>
      <c r="H19" s="94">
        <f t="shared" si="0"/>
        <v>0.678</v>
      </c>
    </row>
    <row r="20" spans="1:8" ht="12.75">
      <c r="A20" s="95"/>
      <c r="B20" s="22"/>
      <c r="C20" s="28" t="s">
        <v>39</v>
      </c>
      <c r="D20" s="32">
        <v>4300</v>
      </c>
      <c r="E20" s="15">
        <v>500</v>
      </c>
      <c r="F20" s="15">
        <v>500</v>
      </c>
      <c r="G20" s="163">
        <v>339</v>
      </c>
      <c r="H20" s="94">
        <f t="shared" si="0"/>
        <v>0.678</v>
      </c>
    </row>
    <row r="21" spans="1:8" ht="12.75">
      <c r="A21" s="97">
        <v>600</v>
      </c>
      <c r="B21" s="10"/>
      <c r="C21" s="12" t="s">
        <v>51</v>
      </c>
      <c r="D21" s="11"/>
      <c r="E21" s="14">
        <f>SUM(E22+E27+E42)</f>
        <v>30280258</v>
      </c>
      <c r="F21" s="14">
        <f>SUM(F22+F27+F42)</f>
        <v>19146224</v>
      </c>
      <c r="G21" s="165">
        <f>SUM(G22+G27+G42)</f>
        <v>17333775.73</v>
      </c>
      <c r="H21" s="94">
        <f t="shared" si="0"/>
        <v>0.9053365159626253</v>
      </c>
    </row>
    <row r="22" spans="1:8" ht="12.75">
      <c r="A22" s="96"/>
      <c r="B22" s="29">
        <v>60004</v>
      </c>
      <c r="C22" s="30" t="s">
        <v>52</v>
      </c>
      <c r="D22" s="31"/>
      <c r="E22" s="20">
        <f>SUM(E23:E26)</f>
        <v>8195258</v>
      </c>
      <c r="F22" s="20">
        <f>SUM(F23:F26)</f>
        <v>3856258</v>
      </c>
      <c r="G22" s="164">
        <f>SUM(G23:G26)</f>
        <v>3756990.31</v>
      </c>
      <c r="H22" s="94">
        <f t="shared" si="0"/>
        <v>0.9742580268228941</v>
      </c>
    </row>
    <row r="23" spans="1:8" ht="12.75">
      <c r="A23" s="95"/>
      <c r="B23" s="22"/>
      <c r="C23" s="28" t="s">
        <v>154</v>
      </c>
      <c r="D23" s="32">
        <v>2650</v>
      </c>
      <c r="E23" s="15">
        <v>3695258</v>
      </c>
      <c r="F23" s="15">
        <v>3695258</v>
      </c>
      <c r="G23" s="166">
        <v>3695258</v>
      </c>
      <c r="H23" s="94">
        <f t="shared" si="0"/>
        <v>1</v>
      </c>
    </row>
    <row r="24" spans="1:8" ht="24">
      <c r="A24" s="95"/>
      <c r="B24" s="22"/>
      <c r="C24" s="28" t="s">
        <v>281</v>
      </c>
      <c r="D24" s="24">
        <v>6050</v>
      </c>
      <c r="E24" s="15">
        <v>4500000</v>
      </c>
      <c r="F24" s="15">
        <f>SUM(G24:G24)</f>
        <v>0</v>
      </c>
      <c r="G24" s="167">
        <v>0</v>
      </c>
      <c r="H24" s="94"/>
    </row>
    <row r="25" spans="1:8" ht="24">
      <c r="A25" s="95"/>
      <c r="B25" s="22"/>
      <c r="C25" s="28" t="s">
        <v>281</v>
      </c>
      <c r="D25" s="24">
        <v>6059</v>
      </c>
      <c r="E25" s="15"/>
      <c r="F25" s="15">
        <v>100000</v>
      </c>
      <c r="G25" s="167">
        <v>2500</v>
      </c>
      <c r="H25" s="94">
        <f t="shared" si="0"/>
        <v>0.025</v>
      </c>
    </row>
    <row r="26" spans="1:8" ht="12.75">
      <c r="A26" s="95"/>
      <c r="B26" s="22"/>
      <c r="C26" s="28" t="s">
        <v>407</v>
      </c>
      <c r="D26" s="24">
        <v>6210</v>
      </c>
      <c r="E26" s="15"/>
      <c r="F26" s="15">
        <v>61000</v>
      </c>
      <c r="G26" s="167">
        <v>59232.31</v>
      </c>
      <c r="H26" s="94">
        <f t="shared" si="0"/>
        <v>0.9710214754098361</v>
      </c>
    </row>
    <row r="27" spans="1:8" ht="12.75">
      <c r="A27" s="98"/>
      <c r="B27" s="29">
        <v>60015</v>
      </c>
      <c r="C27" s="30" t="s">
        <v>54</v>
      </c>
      <c r="D27" s="31"/>
      <c r="E27" s="20">
        <f>SUM(E28:E41)-E28</f>
        <v>11395000</v>
      </c>
      <c r="F27" s="20">
        <f>SUM(F28:F41)-F28</f>
        <v>6659292</v>
      </c>
      <c r="G27" s="164">
        <f>SUM(G28:G41)-G28</f>
        <v>5587186.62</v>
      </c>
      <c r="H27" s="94">
        <f t="shared" si="0"/>
        <v>0.8390061015495341</v>
      </c>
    </row>
    <row r="28" spans="1:8" ht="12.75">
      <c r="A28" s="95"/>
      <c r="B28" s="22"/>
      <c r="C28" s="28" t="s">
        <v>55</v>
      </c>
      <c r="D28" s="37">
        <v>4300</v>
      </c>
      <c r="E28" s="38">
        <f>SUM(E29:E32)</f>
        <v>2270000</v>
      </c>
      <c r="F28" s="38">
        <f>SUM(F29:F32)</f>
        <v>2448000</v>
      </c>
      <c r="G28" s="168">
        <f>SUM(G29:G32)</f>
        <v>2413621.38</v>
      </c>
      <c r="H28" s="94">
        <f t="shared" si="0"/>
        <v>0.9859564460784314</v>
      </c>
    </row>
    <row r="29" spans="1:8" ht="12.75">
      <c r="A29" s="95"/>
      <c r="B29" s="22"/>
      <c r="C29" s="28" t="s">
        <v>56</v>
      </c>
      <c r="D29" s="32"/>
      <c r="E29" s="15">
        <v>1500000</v>
      </c>
      <c r="F29" s="15">
        <v>1550000</v>
      </c>
      <c r="G29" s="166">
        <v>1547192.78</v>
      </c>
      <c r="H29" s="94">
        <f t="shared" si="0"/>
        <v>0.9981888903225806</v>
      </c>
    </row>
    <row r="30" spans="1:8" ht="12.75">
      <c r="A30" s="95"/>
      <c r="B30" s="22"/>
      <c r="C30" s="28" t="s">
        <v>57</v>
      </c>
      <c r="D30" s="32"/>
      <c r="E30" s="15">
        <v>450000</v>
      </c>
      <c r="F30" s="15">
        <v>650000</v>
      </c>
      <c r="G30" s="166">
        <v>649960.94</v>
      </c>
      <c r="H30" s="94">
        <f t="shared" si="0"/>
        <v>0.9999399076923076</v>
      </c>
    </row>
    <row r="31" spans="1:8" ht="12.75">
      <c r="A31" s="95"/>
      <c r="B31" s="22"/>
      <c r="C31" s="28" t="s">
        <v>58</v>
      </c>
      <c r="D31" s="32"/>
      <c r="E31" s="15">
        <v>250000</v>
      </c>
      <c r="F31" s="15">
        <v>220000</v>
      </c>
      <c r="G31" s="166">
        <v>216467.66</v>
      </c>
      <c r="H31" s="94">
        <f t="shared" si="0"/>
        <v>0.9839439090909091</v>
      </c>
    </row>
    <row r="32" spans="1:8" ht="12.75">
      <c r="A32" s="95"/>
      <c r="B32" s="22"/>
      <c r="C32" s="28" t="s">
        <v>59</v>
      </c>
      <c r="D32" s="32"/>
      <c r="E32" s="15">
        <v>70000</v>
      </c>
      <c r="F32" s="15">
        <v>28000</v>
      </c>
      <c r="G32" s="166">
        <v>0</v>
      </c>
      <c r="H32" s="94">
        <f t="shared" si="0"/>
        <v>0</v>
      </c>
    </row>
    <row r="33" spans="1:8" ht="15.75" customHeight="1">
      <c r="A33" s="95"/>
      <c r="B33" s="22"/>
      <c r="C33" s="28" t="s">
        <v>60</v>
      </c>
      <c r="D33" s="32">
        <v>4260</v>
      </c>
      <c r="E33" s="15">
        <v>60000</v>
      </c>
      <c r="F33" s="15">
        <v>70000</v>
      </c>
      <c r="G33" s="163">
        <v>67220.57</v>
      </c>
      <c r="H33" s="94">
        <f t="shared" si="0"/>
        <v>0.9602938571428572</v>
      </c>
    </row>
    <row r="34" spans="1:8" ht="15.75" customHeight="1">
      <c r="A34" s="95"/>
      <c r="B34" s="22"/>
      <c r="C34" s="28" t="s">
        <v>191</v>
      </c>
      <c r="D34" s="32">
        <v>4170</v>
      </c>
      <c r="E34" s="15">
        <v>30000</v>
      </c>
      <c r="F34" s="15">
        <v>64300</v>
      </c>
      <c r="G34" s="163">
        <v>41400</v>
      </c>
      <c r="H34" s="94">
        <f t="shared" si="0"/>
        <v>0.6438569206842923</v>
      </c>
    </row>
    <row r="35" spans="1:8" ht="15.75" customHeight="1">
      <c r="A35" s="95"/>
      <c r="B35" s="22"/>
      <c r="C35" s="28" t="s">
        <v>38</v>
      </c>
      <c r="D35" s="32">
        <v>4270</v>
      </c>
      <c r="E35" s="15">
        <v>800000</v>
      </c>
      <c r="F35" s="15">
        <v>200000</v>
      </c>
      <c r="G35" s="163">
        <v>55289.59</v>
      </c>
      <c r="H35" s="94">
        <f t="shared" si="0"/>
        <v>0.27644795</v>
      </c>
    </row>
    <row r="36" spans="1:8" ht="26.25" customHeight="1">
      <c r="A36" s="95"/>
      <c r="B36" s="22"/>
      <c r="C36" s="28" t="s">
        <v>277</v>
      </c>
      <c r="D36" s="32">
        <v>4390</v>
      </c>
      <c r="E36" s="15">
        <v>20000</v>
      </c>
      <c r="F36" s="15">
        <v>20000</v>
      </c>
      <c r="G36" s="163">
        <v>3861.3</v>
      </c>
      <c r="H36" s="94">
        <f t="shared" si="0"/>
        <v>0.19306500000000001</v>
      </c>
    </row>
    <row r="37" spans="1:8" ht="60">
      <c r="A37" s="95"/>
      <c r="B37" s="22"/>
      <c r="C37" s="23" t="s">
        <v>282</v>
      </c>
      <c r="D37" s="32">
        <v>6059</v>
      </c>
      <c r="E37" s="15"/>
      <c r="F37" s="15">
        <v>806000</v>
      </c>
      <c r="G37" s="163">
        <v>82655.66</v>
      </c>
      <c r="H37" s="94">
        <f t="shared" si="0"/>
        <v>0.10255044665012407</v>
      </c>
    </row>
    <row r="38" spans="1:8" ht="12.75">
      <c r="A38" s="95"/>
      <c r="B38" s="22"/>
      <c r="C38" s="23" t="s">
        <v>278</v>
      </c>
      <c r="D38" s="32">
        <v>6050</v>
      </c>
      <c r="E38" s="15">
        <v>3500000</v>
      </c>
      <c r="F38" s="15">
        <v>115000</v>
      </c>
      <c r="G38" s="166">
        <v>4010</v>
      </c>
      <c r="H38" s="94">
        <f t="shared" si="0"/>
        <v>0.034869565217391305</v>
      </c>
    </row>
    <row r="39" spans="1:8" ht="24">
      <c r="A39" s="95"/>
      <c r="B39" s="22"/>
      <c r="C39" s="23" t="s">
        <v>77</v>
      </c>
      <c r="D39" s="32">
        <v>6050</v>
      </c>
      <c r="E39" s="15">
        <v>600000</v>
      </c>
      <c r="F39" s="15">
        <v>578240</v>
      </c>
      <c r="G39" s="166">
        <v>561375.82</v>
      </c>
      <c r="H39" s="94">
        <f t="shared" si="0"/>
        <v>0.9708353278915328</v>
      </c>
    </row>
    <row r="40" spans="1:8" ht="12.75">
      <c r="A40" s="95"/>
      <c r="B40" s="22"/>
      <c r="C40" s="23" t="s">
        <v>385</v>
      </c>
      <c r="D40" s="32">
        <v>6050</v>
      </c>
      <c r="E40" s="15">
        <v>1000000</v>
      </c>
      <c r="F40" s="15">
        <v>2357752</v>
      </c>
      <c r="G40" s="166">
        <v>2357752.3</v>
      </c>
      <c r="H40" s="94">
        <f t="shared" si="0"/>
        <v>1.0000001272398453</v>
      </c>
    </row>
    <row r="41" spans="1:8" ht="60">
      <c r="A41" s="95"/>
      <c r="B41" s="22"/>
      <c r="C41" s="23" t="s">
        <v>282</v>
      </c>
      <c r="D41" s="32">
        <v>6050</v>
      </c>
      <c r="E41" s="15">
        <v>3115000</v>
      </c>
      <c r="F41" s="15"/>
      <c r="G41" s="166"/>
      <c r="H41" s="94"/>
    </row>
    <row r="42" spans="1:8" ht="17.25" customHeight="1">
      <c r="A42" s="98"/>
      <c r="B42" s="29">
        <v>60016</v>
      </c>
      <c r="C42" s="30" t="s">
        <v>61</v>
      </c>
      <c r="D42" s="31"/>
      <c r="E42" s="20">
        <f>SUM(E43:E58)-E43-E47</f>
        <v>10690000</v>
      </c>
      <c r="F42" s="20">
        <f>SUM(F43:F58)-F43-F47</f>
        <v>8630674</v>
      </c>
      <c r="G42" s="164">
        <f>SUM(G43:G58)-G43-G47</f>
        <v>7989598.800000001</v>
      </c>
      <c r="H42" s="94">
        <f t="shared" si="0"/>
        <v>0.9257213051958632</v>
      </c>
    </row>
    <row r="43" spans="1:8" ht="12.75">
      <c r="A43" s="99"/>
      <c r="B43" s="39"/>
      <c r="C43" s="28" t="s">
        <v>39</v>
      </c>
      <c r="D43" s="34">
        <v>4300</v>
      </c>
      <c r="E43" s="35">
        <f>SUM(E44:E46)</f>
        <v>1340000</v>
      </c>
      <c r="F43" s="35">
        <f>SUM(F44:F46)</f>
        <v>1756311</v>
      </c>
      <c r="G43" s="169">
        <f>SUM(G44:G46)</f>
        <v>1743666.98</v>
      </c>
      <c r="H43" s="94">
        <f t="shared" si="0"/>
        <v>0.9928008080573429</v>
      </c>
    </row>
    <row r="44" spans="1:8" ht="12.75">
      <c r="A44" s="95"/>
      <c r="B44" s="22"/>
      <c r="C44" s="28" t="s">
        <v>62</v>
      </c>
      <c r="D44" s="32"/>
      <c r="E44" s="15">
        <v>760000</v>
      </c>
      <c r="F44" s="15">
        <v>1176311</v>
      </c>
      <c r="G44" s="166">
        <v>1175382.48</v>
      </c>
      <c r="H44" s="94">
        <f t="shared" si="0"/>
        <v>0.9992106509247979</v>
      </c>
    </row>
    <row r="45" spans="1:8" ht="12.75">
      <c r="A45" s="95"/>
      <c r="B45" s="22"/>
      <c r="C45" s="28" t="s">
        <v>57</v>
      </c>
      <c r="D45" s="32"/>
      <c r="E45" s="15">
        <v>500000</v>
      </c>
      <c r="F45" s="15">
        <v>500000</v>
      </c>
      <c r="G45" s="166">
        <v>499698.8</v>
      </c>
      <c r="H45" s="94">
        <f t="shared" si="0"/>
        <v>0.9993976</v>
      </c>
    </row>
    <row r="46" spans="1:8" ht="12.75">
      <c r="A46" s="95"/>
      <c r="B46" s="22"/>
      <c r="C46" s="28" t="s">
        <v>58</v>
      </c>
      <c r="D46" s="32"/>
      <c r="E46" s="15">
        <v>80000</v>
      </c>
      <c r="F46" s="15">
        <v>80000</v>
      </c>
      <c r="G46" s="166">
        <v>68585.7</v>
      </c>
      <c r="H46" s="94">
        <f t="shared" si="0"/>
        <v>0.8573212499999999</v>
      </c>
    </row>
    <row r="47" spans="1:8" ht="12.75">
      <c r="A47" s="95"/>
      <c r="B47" s="22"/>
      <c r="C47" s="28" t="s">
        <v>53</v>
      </c>
      <c r="D47" s="34">
        <v>6050</v>
      </c>
      <c r="E47" s="35">
        <f>SUM(E48:E55)</f>
        <v>8930000</v>
      </c>
      <c r="F47" s="35">
        <f>SUM(F48:F55)</f>
        <v>6079963</v>
      </c>
      <c r="G47" s="169">
        <f>SUM(G48:G55)</f>
        <v>5509582.550000001</v>
      </c>
      <c r="H47" s="94">
        <f t="shared" si="0"/>
        <v>0.90618685508448</v>
      </c>
    </row>
    <row r="48" spans="1:8" ht="25.5" customHeight="1">
      <c r="A48" s="100"/>
      <c r="B48" s="22"/>
      <c r="C48" s="28" t="s">
        <v>13</v>
      </c>
      <c r="D48" s="32"/>
      <c r="E48" s="15">
        <v>300000</v>
      </c>
      <c r="F48" s="15">
        <v>275600</v>
      </c>
      <c r="G48" s="163">
        <v>205980.64</v>
      </c>
      <c r="H48" s="94">
        <f t="shared" si="0"/>
        <v>0.747389840348331</v>
      </c>
    </row>
    <row r="49" spans="1:8" ht="12.75">
      <c r="A49" s="100"/>
      <c r="B49" s="22"/>
      <c r="C49" s="28" t="s">
        <v>283</v>
      </c>
      <c r="D49" s="32"/>
      <c r="E49" s="15">
        <v>800000</v>
      </c>
      <c r="F49" s="15">
        <v>800000</v>
      </c>
      <c r="G49" s="163">
        <v>719834.01</v>
      </c>
      <c r="H49" s="94">
        <f t="shared" si="0"/>
        <v>0.8997925125</v>
      </c>
    </row>
    <row r="50" spans="1:8" ht="12.75">
      <c r="A50" s="100"/>
      <c r="B50" s="22"/>
      <c r="C50" s="28" t="s">
        <v>352</v>
      </c>
      <c r="D50" s="32"/>
      <c r="E50" s="15">
        <v>1300000</v>
      </c>
      <c r="F50" s="15">
        <v>488065</v>
      </c>
      <c r="G50" s="163">
        <v>488065.13</v>
      </c>
      <c r="H50" s="94">
        <f t="shared" si="0"/>
        <v>1.0000002663579646</v>
      </c>
    </row>
    <row r="51" spans="1:8" ht="12.75" customHeight="1">
      <c r="A51" s="100"/>
      <c r="B51" s="22"/>
      <c r="C51" s="28" t="s">
        <v>353</v>
      </c>
      <c r="D51" s="32"/>
      <c r="E51" s="15">
        <v>1000000</v>
      </c>
      <c r="F51" s="15">
        <v>1410000</v>
      </c>
      <c r="G51" s="163">
        <v>1316455.25</v>
      </c>
      <c r="H51" s="94">
        <f t="shared" si="0"/>
        <v>0.9336562056737588</v>
      </c>
    </row>
    <row r="52" spans="1:8" ht="24">
      <c r="A52" s="100"/>
      <c r="B52" s="22"/>
      <c r="C52" s="28" t="s">
        <v>386</v>
      </c>
      <c r="D52" s="32"/>
      <c r="E52" s="15">
        <v>1040000</v>
      </c>
      <c r="F52" s="15">
        <v>990000</v>
      </c>
      <c r="G52" s="163">
        <v>857883.94</v>
      </c>
      <c r="H52" s="94">
        <f t="shared" si="0"/>
        <v>0.8665494343434342</v>
      </c>
    </row>
    <row r="53" spans="1:8" ht="15" customHeight="1">
      <c r="A53" s="100"/>
      <c r="B53" s="22"/>
      <c r="C53" s="28" t="s">
        <v>387</v>
      </c>
      <c r="D53" s="32"/>
      <c r="E53" s="15">
        <v>2040000</v>
      </c>
      <c r="F53" s="15">
        <v>316298</v>
      </c>
      <c r="G53" s="163">
        <v>181514.85</v>
      </c>
      <c r="H53" s="94">
        <f t="shared" si="0"/>
        <v>0.5738728983427022</v>
      </c>
    </row>
    <row r="54" spans="1:8" ht="12.75">
      <c r="A54" s="100"/>
      <c r="B54" s="22"/>
      <c r="C54" s="28" t="s">
        <v>354</v>
      </c>
      <c r="D54" s="32"/>
      <c r="E54" s="15">
        <v>2400000</v>
      </c>
      <c r="F54" s="15">
        <v>1700000</v>
      </c>
      <c r="G54" s="163">
        <v>1653838.73</v>
      </c>
      <c r="H54" s="94">
        <f t="shared" si="0"/>
        <v>0.9728463117647058</v>
      </c>
    </row>
    <row r="55" spans="1:8" ht="12.75">
      <c r="A55" s="100"/>
      <c r="B55" s="22"/>
      <c r="C55" s="28" t="s">
        <v>355</v>
      </c>
      <c r="D55" s="32"/>
      <c r="E55" s="15">
        <v>50000</v>
      </c>
      <c r="F55" s="15">
        <v>100000</v>
      </c>
      <c r="G55" s="163">
        <v>86010</v>
      </c>
      <c r="H55" s="94">
        <f t="shared" si="0"/>
        <v>0.8601</v>
      </c>
    </row>
    <row r="56" spans="1:8" ht="24">
      <c r="A56" s="100"/>
      <c r="B56" s="22"/>
      <c r="C56" s="28" t="s">
        <v>284</v>
      </c>
      <c r="D56" s="32">
        <v>6300</v>
      </c>
      <c r="E56" s="15">
        <v>0</v>
      </c>
      <c r="F56" s="15">
        <v>24400</v>
      </c>
      <c r="G56" s="163">
        <v>24400</v>
      </c>
      <c r="H56" s="94">
        <f t="shared" si="0"/>
        <v>1</v>
      </c>
    </row>
    <row r="57" spans="1:8" ht="12.75">
      <c r="A57" s="100"/>
      <c r="B57" s="22"/>
      <c r="C57" s="28" t="s">
        <v>38</v>
      </c>
      <c r="D57" s="32">
        <v>4270</v>
      </c>
      <c r="E57" s="15">
        <v>360000</v>
      </c>
      <c r="F57" s="15">
        <v>710000</v>
      </c>
      <c r="G57" s="166">
        <v>657284.27</v>
      </c>
      <c r="H57" s="94">
        <f t="shared" si="0"/>
        <v>0.9257524929577465</v>
      </c>
    </row>
    <row r="58" spans="1:8" ht="24">
      <c r="A58" s="95"/>
      <c r="B58" s="22"/>
      <c r="C58" s="28" t="s">
        <v>164</v>
      </c>
      <c r="D58" s="32">
        <v>4430</v>
      </c>
      <c r="E58" s="15">
        <v>60000</v>
      </c>
      <c r="F58" s="15">
        <v>60000</v>
      </c>
      <c r="G58" s="163">
        <v>54665</v>
      </c>
      <c r="H58" s="94">
        <f t="shared" si="0"/>
        <v>0.9110833333333334</v>
      </c>
    </row>
    <row r="59" spans="1:8" ht="18.75" customHeight="1">
      <c r="A59" s="97">
        <v>630</v>
      </c>
      <c r="B59" s="10"/>
      <c r="C59" s="12" t="s">
        <v>63</v>
      </c>
      <c r="D59" s="11"/>
      <c r="E59" s="13">
        <f>SUM(E60+E63)</f>
        <v>671100</v>
      </c>
      <c r="F59" s="13">
        <f>SUM(F60+F63)</f>
        <v>23957176</v>
      </c>
      <c r="G59" s="170">
        <f>SUM(G60+G63)</f>
        <v>23775026.2</v>
      </c>
      <c r="H59" s="94">
        <f t="shared" si="0"/>
        <v>0.992396858461114</v>
      </c>
    </row>
    <row r="60" spans="1:8" ht="18" customHeight="1">
      <c r="A60" s="98"/>
      <c r="B60" s="29">
        <v>63003</v>
      </c>
      <c r="C60" s="30" t="s">
        <v>64</v>
      </c>
      <c r="D60" s="31"/>
      <c r="E60" s="20">
        <f>SUM(E61:E62)</f>
        <v>671100</v>
      </c>
      <c r="F60" s="20">
        <f>SUM(F61:F62)</f>
        <v>671100</v>
      </c>
      <c r="G60" s="164">
        <f>SUM(G61:G62)</f>
        <v>488955.29</v>
      </c>
      <c r="H60" s="94">
        <f t="shared" si="0"/>
        <v>0.7285878259573834</v>
      </c>
    </row>
    <row r="61" spans="1:8" ht="33" customHeight="1">
      <c r="A61" s="95"/>
      <c r="B61" s="22"/>
      <c r="C61" s="28" t="s">
        <v>221</v>
      </c>
      <c r="D61" s="32">
        <v>2820</v>
      </c>
      <c r="E61" s="15">
        <v>71100</v>
      </c>
      <c r="F61" s="15">
        <v>71100</v>
      </c>
      <c r="G61" s="171">
        <v>71100</v>
      </c>
      <c r="H61" s="94">
        <f t="shared" si="0"/>
        <v>1</v>
      </c>
    </row>
    <row r="62" spans="1:8" ht="24">
      <c r="A62" s="95"/>
      <c r="B62" s="22"/>
      <c r="C62" s="28" t="s">
        <v>296</v>
      </c>
      <c r="D62" s="32">
        <v>6050</v>
      </c>
      <c r="E62" s="15">
        <v>600000</v>
      </c>
      <c r="F62" s="15">
        <v>600000</v>
      </c>
      <c r="G62" s="163">
        <v>417855.29</v>
      </c>
      <c r="H62" s="94">
        <f t="shared" si="0"/>
        <v>0.6964254833333333</v>
      </c>
    </row>
    <row r="63" spans="1:8" ht="12.75">
      <c r="A63" s="95"/>
      <c r="B63" s="27" t="s">
        <v>408</v>
      </c>
      <c r="C63" s="18" t="s">
        <v>46</v>
      </c>
      <c r="D63" s="19"/>
      <c r="E63" s="21">
        <f>SUM(E64:E69)</f>
        <v>0</v>
      </c>
      <c r="F63" s="21">
        <f>SUM(F64:F69)</f>
        <v>23286076</v>
      </c>
      <c r="G63" s="172">
        <f>SUM(G64:G69)</f>
        <v>23286070.91</v>
      </c>
      <c r="H63" s="94">
        <f t="shared" si="0"/>
        <v>0.9999997814144383</v>
      </c>
    </row>
    <row r="64" spans="1:8" ht="12.75">
      <c r="A64" s="95"/>
      <c r="B64" s="22"/>
      <c r="C64" s="28" t="s">
        <v>409</v>
      </c>
      <c r="D64" s="32">
        <v>6059</v>
      </c>
      <c r="E64" s="15"/>
      <c r="F64" s="15">
        <v>2861798</v>
      </c>
      <c r="G64" s="163">
        <v>2861797.57</v>
      </c>
      <c r="H64" s="94">
        <f t="shared" si="0"/>
        <v>0.9999998497448107</v>
      </c>
    </row>
    <row r="65" spans="1:8" ht="12.75">
      <c r="A65" s="95"/>
      <c r="B65" s="22"/>
      <c r="C65" s="28" t="s">
        <v>409</v>
      </c>
      <c r="D65" s="32">
        <v>6050</v>
      </c>
      <c r="E65" s="15"/>
      <c r="F65" s="15">
        <v>129816</v>
      </c>
      <c r="G65" s="163">
        <v>129815.59</v>
      </c>
      <c r="H65" s="94">
        <f t="shared" si="0"/>
        <v>0.9999968416836137</v>
      </c>
    </row>
    <row r="66" spans="1:8" ht="12.75">
      <c r="A66" s="95"/>
      <c r="B66" s="22"/>
      <c r="C66" s="28" t="s">
        <v>409</v>
      </c>
      <c r="D66" s="32">
        <v>6058</v>
      </c>
      <c r="E66" s="15"/>
      <c r="F66" s="15">
        <v>2588386</v>
      </c>
      <c r="G66" s="163">
        <v>2588385.24</v>
      </c>
      <c r="H66" s="94">
        <f t="shared" si="0"/>
        <v>0.9999997063807331</v>
      </c>
    </row>
    <row r="67" spans="1:8" ht="12.75">
      <c r="A67" s="95"/>
      <c r="B67" s="22"/>
      <c r="C67" s="28" t="s">
        <v>410</v>
      </c>
      <c r="D67" s="32">
        <v>6050</v>
      </c>
      <c r="E67" s="15"/>
      <c r="F67" s="15">
        <v>165819</v>
      </c>
      <c r="G67" s="163">
        <v>165818.07</v>
      </c>
      <c r="H67" s="94">
        <f t="shared" si="0"/>
        <v>0.9999943914750421</v>
      </c>
    </row>
    <row r="68" spans="1:8" ht="12.75">
      <c r="A68" s="95"/>
      <c r="B68" s="22"/>
      <c r="C68" s="28" t="s">
        <v>410</v>
      </c>
      <c r="D68" s="32">
        <v>6058</v>
      </c>
      <c r="E68" s="15"/>
      <c r="F68" s="15">
        <v>6068429</v>
      </c>
      <c r="G68" s="163">
        <v>6068428.71</v>
      </c>
      <c r="H68" s="94">
        <f t="shared" si="0"/>
        <v>0.9999999522116845</v>
      </c>
    </row>
    <row r="69" spans="1:8" ht="12.75">
      <c r="A69" s="95"/>
      <c r="B69" s="22"/>
      <c r="C69" s="28" t="s">
        <v>410</v>
      </c>
      <c r="D69" s="32">
        <v>6059</v>
      </c>
      <c r="E69" s="15"/>
      <c r="F69" s="15">
        <v>11471828</v>
      </c>
      <c r="G69" s="163">
        <v>11471825.73</v>
      </c>
      <c r="H69" s="94">
        <f t="shared" si="0"/>
        <v>0.999999802123951</v>
      </c>
    </row>
    <row r="70" spans="1:8" ht="12.75">
      <c r="A70" s="97">
        <v>700</v>
      </c>
      <c r="B70" s="10"/>
      <c r="C70" s="12" t="s">
        <v>65</v>
      </c>
      <c r="D70" s="11"/>
      <c r="E70" s="13">
        <f>SUM(E71+E75)</f>
        <v>3500900</v>
      </c>
      <c r="F70" s="13">
        <f>SUM(F71+F75)</f>
        <v>5455900</v>
      </c>
      <c r="G70" s="170">
        <f>SUM(G71+G75)</f>
        <v>5435651.9799999995</v>
      </c>
      <c r="H70" s="94">
        <f t="shared" si="0"/>
        <v>0.9962887846184864</v>
      </c>
    </row>
    <row r="71" spans="1:8" ht="12.75">
      <c r="A71" s="98"/>
      <c r="B71" s="29">
        <v>70004</v>
      </c>
      <c r="C71" s="30" t="s">
        <v>175</v>
      </c>
      <c r="D71" s="31"/>
      <c r="E71" s="20">
        <f>SUM(E72:E74)</f>
        <v>1839000</v>
      </c>
      <c r="F71" s="20">
        <f>SUM(F72:F74)</f>
        <v>1839000</v>
      </c>
      <c r="G71" s="164">
        <f>SUM(G72:G74)</f>
        <v>1838373.8</v>
      </c>
      <c r="H71" s="94">
        <f t="shared" si="0"/>
        <v>0.9996594888526373</v>
      </c>
    </row>
    <row r="72" spans="1:8" ht="12.75">
      <c r="A72" s="95"/>
      <c r="B72" s="22"/>
      <c r="C72" s="28" t="s">
        <v>154</v>
      </c>
      <c r="D72" s="32">
        <v>2650</v>
      </c>
      <c r="E72" s="15">
        <v>1019000</v>
      </c>
      <c r="F72" s="15">
        <v>1019000</v>
      </c>
      <c r="G72" s="166">
        <v>1019000</v>
      </c>
      <c r="H72" s="94">
        <f t="shared" si="0"/>
        <v>1</v>
      </c>
    </row>
    <row r="73" spans="1:8" ht="12.75">
      <c r="A73" s="95"/>
      <c r="B73" s="22"/>
      <c r="C73" s="28" t="s">
        <v>356</v>
      </c>
      <c r="D73" s="32">
        <v>6210</v>
      </c>
      <c r="E73" s="15">
        <v>220000</v>
      </c>
      <c r="F73" s="15">
        <v>220000</v>
      </c>
      <c r="G73" s="166">
        <v>220000</v>
      </c>
      <c r="H73" s="94">
        <f t="shared" si="0"/>
        <v>1</v>
      </c>
    </row>
    <row r="74" spans="1:8" ht="48">
      <c r="A74" s="95"/>
      <c r="B74" s="22"/>
      <c r="C74" s="28" t="s">
        <v>398</v>
      </c>
      <c r="D74" s="32">
        <v>6210</v>
      </c>
      <c r="E74" s="15">
        <v>600000</v>
      </c>
      <c r="F74" s="15">
        <v>600000</v>
      </c>
      <c r="G74" s="166">
        <v>599373.8</v>
      </c>
      <c r="H74" s="94">
        <f t="shared" si="0"/>
        <v>0.9989563333333334</v>
      </c>
    </row>
    <row r="75" spans="1:8" ht="12.75">
      <c r="A75" s="98"/>
      <c r="B75" s="29">
        <v>70005</v>
      </c>
      <c r="C75" s="30" t="s">
        <v>66</v>
      </c>
      <c r="D75" s="31"/>
      <c r="E75" s="20">
        <f>SUM(E76:E85)-E76</f>
        <v>1661900</v>
      </c>
      <c r="F75" s="20">
        <f>SUM(F76:F85)-F76</f>
        <v>3616900</v>
      </c>
      <c r="G75" s="164">
        <f>SUM(G76:G85)-G76</f>
        <v>3597278.1799999997</v>
      </c>
      <c r="H75" s="94">
        <f t="shared" si="0"/>
        <v>0.9945749619840194</v>
      </c>
    </row>
    <row r="76" spans="1:8" ht="12.75">
      <c r="A76" s="99"/>
      <c r="B76" s="39"/>
      <c r="C76" s="28" t="s">
        <v>210</v>
      </c>
      <c r="D76" s="34">
        <v>4300</v>
      </c>
      <c r="E76" s="35">
        <f>SUM(E77:E77)</f>
        <v>1030000</v>
      </c>
      <c r="F76" s="146">
        <f>SUM(F77:F77)</f>
        <v>3544971</v>
      </c>
      <c r="G76" s="169">
        <f>SUM(G77:G77)</f>
        <v>3535076.09</v>
      </c>
      <c r="H76" s="94">
        <f aca="true" t="shared" si="1" ref="H76:H139">G76/F76</f>
        <v>0.9972087472647871</v>
      </c>
    </row>
    <row r="77" spans="1:8" ht="12.75">
      <c r="A77" s="95"/>
      <c r="B77" s="22"/>
      <c r="C77" s="28" t="s">
        <v>271</v>
      </c>
      <c r="D77" s="32"/>
      <c r="E77" s="15">
        <v>1030000</v>
      </c>
      <c r="F77" s="15">
        <v>3544971</v>
      </c>
      <c r="G77" s="166">
        <v>3535076.09</v>
      </c>
      <c r="H77" s="94">
        <f t="shared" si="1"/>
        <v>0.9972087472647871</v>
      </c>
    </row>
    <row r="78" spans="1:8" ht="12.75">
      <c r="A78" s="95"/>
      <c r="B78" s="22"/>
      <c r="C78" s="28" t="s">
        <v>35</v>
      </c>
      <c r="D78" s="32">
        <v>4110</v>
      </c>
      <c r="E78" s="15"/>
      <c r="F78" s="15">
        <v>2091</v>
      </c>
      <c r="G78" s="166">
        <v>2090.14</v>
      </c>
      <c r="H78" s="94">
        <f t="shared" si="1"/>
        <v>0.9995887135341941</v>
      </c>
    </row>
    <row r="79" spans="1:8" ht="12.75">
      <c r="A79" s="95"/>
      <c r="B79" s="22"/>
      <c r="C79" s="28" t="s">
        <v>80</v>
      </c>
      <c r="D79" s="32">
        <v>4120</v>
      </c>
      <c r="E79" s="15"/>
      <c r="F79" s="15">
        <v>338</v>
      </c>
      <c r="G79" s="166">
        <v>337.12</v>
      </c>
      <c r="H79" s="94">
        <f t="shared" si="1"/>
        <v>0.997396449704142</v>
      </c>
    </row>
    <row r="80" spans="1:8" ht="13.5" customHeight="1">
      <c r="A80" s="95"/>
      <c r="B80" s="22"/>
      <c r="C80" s="28" t="s">
        <v>4</v>
      </c>
      <c r="D80" s="32">
        <v>4430</v>
      </c>
      <c r="E80" s="15">
        <v>1900</v>
      </c>
      <c r="F80" s="15">
        <v>1900</v>
      </c>
      <c r="G80" s="163">
        <v>1686.64</v>
      </c>
      <c r="H80" s="94">
        <f t="shared" si="1"/>
        <v>0.8877052631578948</v>
      </c>
    </row>
    <row r="81" spans="1:8" ht="12.75">
      <c r="A81" s="95"/>
      <c r="B81" s="22"/>
      <c r="C81" s="28" t="s">
        <v>216</v>
      </c>
      <c r="D81" s="32">
        <v>4170</v>
      </c>
      <c r="E81" s="15">
        <v>370000</v>
      </c>
      <c r="F81" s="15">
        <v>14720</v>
      </c>
      <c r="G81" s="166">
        <v>14720</v>
      </c>
      <c r="H81" s="94">
        <f t="shared" si="1"/>
        <v>1</v>
      </c>
    </row>
    <row r="82" spans="1:8" ht="12.75">
      <c r="A82" s="95"/>
      <c r="B82" s="22"/>
      <c r="C82" s="28" t="s">
        <v>67</v>
      </c>
      <c r="D82" s="32">
        <v>4210</v>
      </c>
      <c r="E82" s="15"/>
      <c r="F82" s="15">
        <v>3450</v>
      </c>
      <c r="G82" s="166">
        <v>3450</v>
      </c>
      <c r="H82" s="94">
        <f t="shared" si="1"/>
        <v>1</v>
      </c>
    </row>
    <row r="83" spans="1:8" ht="12.75">
      <c r="A83" s="95"/>
      <c r="B83" s="22"/>
      <c r="C83" s="28" t="s">
        <v>37</v>
      </c>
      <c r="D83" s="32">
        <v>4260</v>
      </c>
      <c r="E83" s="15">
        <v>10000</v>
      </c>
      <c r="F83" s="15">
        <v>18986</v>
      </c>
      <c r="G83" s="166">
        <v>10984.2</v>
      </c>
      <c r="H83" s="94">
        <f t="shared" si="1"/>
        <v>0.5785420836405774</v>
      </c>
    </row>
    <row r="84" spans="1:8" ht="24">
      <c r="A84" s="95"/>
      <c r="B84" s="22"/>
      <c r="C84" s="28" t="s">
        <v>257</v>
      </c>
      <c r="D84" s="32">
        <v>4750</v>
      </c>
      <c r="E84" s="15"/>
      <c r="F84" s="15">
        <v>10844</v>
      </c>
      <c r="G84" s="166">
        <v>10843.99</v>
      </c>
      <c r="H84" s="94">
        <f t="shared" si="1"/>
        <v>0.9999990778310587</v>
      </c>
    </row>
    <row r="85" spans="1:8" ht="12.75">
      <c r="A85" s="95"/>
      <c r="B85" s="22"/>
      <c r="C85" s="28" t="s">
        <v>246</v>
      </c>
      <c r="D85" s="32">
        <v>4610</v>
      </c>
      <c r="E85" s="15">
        <v>250000</v>
      </c>
      <c r="F85" s="15">
        <v>19600</v>
      </c>
      <c r="G85" s="166">
        <v>18090</v>
      </c>
      <c r="H85" s="94">
        <f t="shared" si="1"/>
        <v>0.9229591836734694</v>
      </c>
    </row>
    <row r="86" spans="1:8" ht="12.75">
      <c r="A86" s="97">
        <v>710</v>
      </c>
      <c r="B86" s="10"/>
      <c r="C86" s="12" t="s">
        <v>68</v>
      </c>
      <c r="D86" s="11"/>
      <c r="E86" s="13">
        <f>SUM(E87+E90+E92+E95+E112)</f>
        <v>695159</v>
      </c>
      <c r="F86" s="13">
        <f>SUM(F87+F90+F92+F95+F112)</f>
        <v>697808</v>
      </c>
      <c r="G86" s="170">
        <f>SUM(G87+G90+G92+G95+G112)</f>
        <v>680185.42</v>
      </c>
      <c r="H86" s="94">
        <f t="shared" si="1"/>
        <v>0.9747458040033935</v>
      </c>
    </row>
    <row r="87" spans="1:8" ht="12.75">
      <c r="A87" s="98"/>
      <c r="B87" s="29">
        <v>71004</v>
      </c>
      <c r="C87" s="30" t="s">
        <v>69</v>
      </c>
      <c r="D87" s="31"/>
      <c r="E87" s="20">
        <f>SUM(E88:E89)</f>
        <v>200000</v>
      </c>
      <c r="F87" s="20">
        <f>SUM(F88:F89)</f>
        <v>200000</v>
      </c>
      <c r="G87" s="164">
        <f>SUM(G88:G89)</f>
        <v>192946.22999999998</v>
      </c>
      <c r="H87" s="94">
        <f t="shared" si="1"/>
        <v>0.9647311499999999</v>
      </c>
    </row>
    <row r="88" spans="1:8" ht="12.75">
      <c r="A88" s="95"/>
      <c r="B88" s="22"/>
      <c r="C88" s="28" t="s">
        <v>39</v>
      </c>
      <c r="D88" s="32">
        <v>4300</v>
      </c>
      <c r="E88" s="15">
        <v>110000</v>
      </c>
      <c r="F88" s="15">
        <v>139800</v>
      </c>
      <c r="G88" s="166">
        <v>132766.83</v>
      </c>
      <c r="H88" s="94">
        <f t="shared" si="1"/>
        <v>0.9496912017167382</v>
      </c>
    </row>
    <row r="89" spans="1:8" ht="12.75">
      <c r="A89" s="95"/>
      <c r="B89" s="22"/>
      <c r="C89" s="28" t="s">
        <v>216</v>
      </c>
      <c r="D89" s="32">
        <v>4170</v>
      </c>
      <c r="E89" s="15">
        <v>90000</v>
      </c>
      <c r="F89" s="15">
        <v>60200</v>
      </c>
      <c r="G89" s="163">
        <v>60179.4</v>
      </c>
      <c r="H89" s="94">
        <f t="shared" si="1"/>
        <v>0.9996578073089701</v>
      </c>
    </row>
    <row r="90" spans="1:8" ht="12.75">
      <c r="A90" s="98"/>
      <c r="B90" s="29">
        <v>71013</v>
      </c>
      <c r="C90" s="30" t="s">
        <v>71</v>
      </c>
      <c r="D90" s="31"/>
      <c r="E90" s="20">
        <f>SUM(E91:E91)</f>
        <v>90000</v>
      </c>
      <c r="F90" s="20">
        <f>SUM(F91:F91)</f>
        <v>90000</v>
      </c>
      <c r="G90" s="164">
        <f>SUM(G91:G91)</f>
        <v>89304</v>
      </c>
      <c r="H90" s="94">
        <f t="shared" si="1"/>
        <v>0.9922666666666666</v>
      </c>
    </row>
    <row r="91" spans="1:8" ht="12.75">
      <c r="A91" s="95"/>
      <c r="B91" s="22"/>
      <c r="C91" s="28" t="s">
        <v>39</v>
      </c>
      <c r="D91" s="32">
        <v>4300</v>
      </c>
      <c r="E91" s="15">
        <v>90000</v>
      </c>
      <c r="F91" s="15">
        <v>90000</v>
      </c>
      <c r="G91" s="166">
        <v>89304</v>
      </c>
      <c r="H91" s="94">
        <f t="shared" si="1"/>
        <v>0.9922666666666666</v>
      </c>
    </row>
    <row r="92" spans="1:8" ht="18" customHeight="1">
      <c r="A92" s="98"/>
      <c r="B92" s="29">
        <v>71014</v>
      </c>
      <c r="C92" s="30" t="s">
        <v>72</v>
      </c>
      <c r="D92" s="31"/>
      <c r="E92" s="20">
        <f>SUM(E93:E94)</f>
        <v>126159</v>
      </c>
      <c r="F92" s="20">
        <f>SUM(F93:F94)</f>
        <v>126159</v>
      </c>
      <c r="G92" s="164">
        <f>SUM(G93:G94)</f>
        <v>116529</v>
      </c>
      <c r="H92" s="94">
        <f t="shared" si="1"/>
        <v>0.9236677525979121</v>
      </c>
    </row>
    <row r="93" spans="1:8" ht="12.75">
      <c r="A93" s="95"/>
      <c r="B93" s="22"/>
      <c r="C93" s="28" t="s">
        <v>73</v>
      </c>
      <c r="D93" s="32">
        <v>4300</v>
      </c>
      <c r="E93" s="15">
        <v>20000</v>
      </c>
      <c r="F93" s="15">
        <v>20000</v>
      </c>
      <c r="G93" s="166">
        <v>10370</v>
      </c>
      <c r="H93" s="94">
        <f t="shared" si="1"/>
        <v>0.5185</v>
      </c>
    </row>
    <row r="94" spans="1:8" ht="36">
      <c r="A94" s="95"/>
      <c r="B94" s="22"/>
      <c r="C94" s="128" t="s">
        <v>323</v>
      </c>
      <c r="D94" s="32">
        <v>2320</v>
      </c>
      <c r="E94" s="15">
        <v>106159</v>
      </c>
      <c r="F94" s="15">
        <v>106159</v>
      </c>
      <c r="G94" s="166">
        <v>106159</v>
      </c>
      <c r="H94" s="94">
        <f t="shared" si="1"/>
        <v>1</v>
      </c>
    </row>
    <row r="95" spans="1:8" ht="18" customHeight="1">
      <c r="A95" s="98"/>
      <c r="B95" s="29">
        <v>71015</v>
      </c>
      <c r="C95" s="30" t="s">
        <v>74</v>
      </c>
      <c r="D95" s="31"/>
      <c r="E95" s="20">
        <f>SUM(E96:E111)</f>
        <v>269000</v>
      </c>
      <c r="F95" s="20">
        <f>SUM(F96:F111)</f>
        <v>271649</v>
      </c>
      <c r="G95" s="164">
        <f>SUM(G96:G111)</f>
        <v>271624.19000000006</v>
      </c>
      <c r="H95" s="94">
        <f t="shared" si="1"/>
        <v>0.9999086689073033</v>
      </c>
    </row>
    <row r="96" spans="1:8" ht="12.75">
      <c r="A96" s="95"/>
      <c r="B96" s="22"/>
      <c r="C96" s="28" t="s">
        <v>33</v>
      </c>
      <c r="D96" s="32">
        <v>4010</v>
      </c>
      <c r="E96" s="33">
        <v>65400</v>
      </c>
      <c r="F96" s="15">
        <v>69637</v>
      </c>
      <c r="G96" s="166">
        <v>69632.55</v>
      </c>
      <c r="H96" s="94">
        <f t="shared" si="1"/>
        <v>0.9999360971897124</v>
      </c>
    </row>
    <row r="97" spans="1:8" ht="12.75">
      <c r="A97" s="95"/>
      <c r="B97" s="22"/>
      <c r="C97" s="28" t="s">
        <v>75</v>
      </c>
      <c r="D97" s="32">
        <v>4020</v>
      </c>
      <c r="E97" s="33">
        <v>129500</v>
      </c>
      <c r="F97" s="15">
        <v>132798</v>
      </c>
      <c r="G97" s="166">
        <v>132797.41</v>
      </c>
      <c r="H97" s="94">
        <f t="shared" si="1"/>
        <v>0.9999955571620055</v>
      </c>
    </row>
    <row r="98" spans="1:8" ht="12.75">
      <c r="A98" s="95"/>
      <c r="B98" s="22"/>
      <c r="C98" s="28" t="s">
        <v>15</v>
      </c>
      <c r="D98" s="32">
        <v>4040</v>
      </c>
      <c r="E98" s="33">
        <v>16302</v>
      </c>
      <c r="F98" s="15">
        <v>15697</v>
      </c>
      <c r="G98" s="166">
        <v>15696.44</v>
      </c>
      <c r="H98" s="94">
        <f t="shared" si="1"/>
        <v>0.9999643243931962</v>
      </c>
    </row>
    <row r="99" spans="1:8" ht="12.75">
      <c r="A99" s="95"/>
      <c r="B99" s="22"/>
      <c r="C99" s="28" t="s">
        <v>35</v>
      </c>
      <c r="D99" s="32">
        <v>4110</v>
      </c>
      <c r="E99" s="33">
        <v>38143</v>
      </c>
      <c r="F99" s="15">
        <v>33910</v>
      </c>
      <c r="G99" s="166">
        <v>33901.63</v>
      </c>
      <c r="H99" s="94">
        <f t="shared" si="1"/>
        <v>0.9997531701562961</v>
      </c>
    </row>
    <row r="100" spans="1:8" ht="12.75">
      <c r="A100" s="95"/>
      <c r="B100" s="22"/>
      <c r="C100" s="28" t="s">
        <v>80</v>
      </c>
      <c r="D100" s="32">
        <v>4120</v>
      </c>
      <c r="E100" s="33">
        <v>5175</v>
      </c>
      <c r="F100" s="15">
        <v>3708</v>
      </c>
      <c r="G100" s="166">
        <v>3702.72</v>
      </c>
      <c r="H100" s="94">
        <f t="shared" si="1"/>
        <v>0.9985760517799352</v>
      </c>
    </row>
    <row r="101" spans="1:8" ht="12.75">
      <c r="A101" s="95"/>
      <c r="B101" s="22"/>
      <c r="C101" s="28" t="s">
        <v>67</v>
      </c>
      <c r="D101" s="32">
        <v>4210</v>
      </c>
      <c r="E101" s="33">
        <v>2000</v>
      </c>
      <c r="F101" s="15">
        <v>2929</v>
      </c>
      <c r="G101" s="166">
        <v>2926.76</v>
      </c>
      <c r="H101" s="94">
        <f t="shared" si="1"/>
        <v>0.9992352338682144</v>
      </c>
    </row>
    <row r="102" spans="1:8" ht="12.75">
      <c r="A102" s="95"/>
      <c r="B102" s="22"/>
      <c r="C102" s="28" t="s">
        <v>39</v>
      </c>
      <c r="D102" s="32">
        <v>4300</v>
      </c>
      <c r="E102" s="33">
        <v>1350</v>
      </c>
      <c r="F102" s="15">
        <v>1730</v>
      </c>
      <c r="G102" s="166">
        <v>1729.72</v>
      </c>
      <c r="H102" s="94">
        <f t="shared" si="1"/>
        <v>0.9998381502890173</v>
      </c>
    </row>
    <row r="103" spans="1:8" ht="12.75">
      <c r="A103" s="95"/>
      <c r="B103" s="22"/>
      <c r="C103" s="28" t="s">
        <v>40</v>
      </c>
      <c r="D103" s="32">
        <v>4410</v>
      </c>
      <c r="E103" s="33">
        <v>500</v>
      </c>
      <c r="F103" s="15">
        <v>311</v>
      </c>
      <c r="G103" s="166">
        <v>310.5</v>
      </c>
      <c r="H103" s="94">
        <f t="shared" si="1"/>
        <v>0.9983922829581994</v>
      </c>
    </row>
    <row r="104" spans="1:8" ht="12.75">
      <c r="A104" s="95"/>
      <c r="B104" s="22"/>
      <c r="C104" s="28" t="s">
        <v>42</v>
      </c>
      <c r="D104" s="32">
        <v>4440</v>
      </c>
      <c r="E104" s="33">
        <v>5850</v>
      </c>
      <c r="F104" s="15">
        <v>4500</v>
      </c>
      <c r="G104" s="166">
        <v>4500</v>
      </c>
      <c r="H104" s="94">
        <f t="shared" si="1"/>
        <v>1</v>
      </c>
    </row>
    <row r="105" spans="1:8" ht="12.75">
      <c r="A105" s="95"/>
      <c r="B105" s="22"/>
      <c r="C105" s="28" t="s">
        <v>41</v>
      </c>
      <c r="D105" s="32">
        <v>4430</v>
      </c>
      <c r="E105" s="33">
        <v>1100</v>
      </c>
      <c r="F105" s="15">
        <v>1116</v>
      </c>
      <c r="G105" s="166">
        <v>1116</v>
      </c>
      <c r="H105" s="94">
        <f t="shared" si="1"/>
        <v>1</v>
      </c>
    </row>
    <row r="106" spans="1:8" ht="12.75">
      <c r="A106" s="95"/>
      <c r="B106" s="22"/>
      <c r="C106" s="28" t="s">
        <v>253</v>
      </c>
      <c r="D106" s="32">
        <v>4360</v>
      </c>
      <c r="E106" s="33">
        <v>1200</v>
      </c>
      <c r="F106" s="15">
        <v>1645</v>
      </c>
      <c r="G106" s="166">
        <v>1644.74</v>
      </c>
      <c r="H106" s="94">
        <f t="shared" si="1"/>
        <v>0.9998419452887538</v>
      </c>
    </row>
    <row r="107" spans="1:8" ht="24">
      <c r="A107" s="95"/>
      <c r="B107" s="22"/>
      <c r="C107" s="28" t="s">
        <v>255</v>
      </c>
      <c r="D107" s="32">
        <v>4700</v>
      </c>
      <c r="E107" s="33">
        <v>600</v>
      </c>
      <c r="F107" s="15">
        <v>0</v>
      </c>
      <c r="G107" s="166"/>
      <c r="H107" s="94"/>
    </row>
    <row r="108" spans="1:8" ht="24">
      <c r="A108" s="95"/>
      <c r="B108" s="22"/>
      <c r="C108" s="28" t="s">
        <v>257</v>
      </c>
      <c r="D108" s="32">
        <v>4750</v>
      </c>
      <c r="E108" s="33">
        <v>1000</v>
      </c>
      <c r="F108" s="15">
        <v>1613</v>
      </c>
      <c r="G108" s="166">
        <v>1612.53</v>
      </c>
      <c r="H108" s="94">
        <f t="shared" si="1"/>
        <v>0.999708617482951</v>
      </c>
    </row>
    <row r="109" spans="1:8" ht="24">
      <c r="A109" s="95"/>
      <c r="B109" s="22"/>
      <c r="C109" s="28" t="s">
        <v>256</v>
      </c>
      <c r="D109" s="32">
        <v>4740</v>
      </c>
      <c r="E109" s="33">
        <v>500</v>
      </c>
      <c r="F109" s="15">
        <v>464</v>
      </c>
      <c r="G109" s="166">
        <v>462.19</v>
      </c>
      <c r="H109" s="94">
        <f t="shared" si="1"/>
        <v>0.9960991379310344</v>
      </c>
    </row>
    <row r="110" spans="1:8" ht="12.75">
      <c r="A110" s="95"/>
      <c r="B110" s="22"/>
      <c r="C110" s="28" t="s">
        <v>208</v>
      </c>
      <c r="D110" s="32">
        <v>4280</v>
      </c>
      <c r="E110" s="33">
        <v>280</v>
      </c>
      <c r="F110" s="15">
        <v>391</v>
      </c>
      <c r="G110" s="166">
        <v>391</v>
      </c>
      <c r="H110" s="94">
        <f t="shared" si="1"/>
        <v>1</v>
      </c>
    </row>
    <row r="111" spans="1:8" ht="15.75" customHeight="1">
      <c r="A111" s="95"/>
      <c r="B111" s="22"/>
      <c r="C111" s="41" t="s">
        <v>201</v>
      </c>
      <c r="D111" s="42" t="s">
        <v>303</v>
      </c>
      <c r="E111" s="33">
        <v>100</v>
      </c>
      <c r="F111" s="15">
        <v>1200</v>
      </c>
      <c r="G111" s="166">
        <v>1200</v>
      </c>
      <c r="H111" s="94">
        <f t="shared" si="1"/>
        <v>1</v>
      </c>
    </row>
    <row r="112" spans="1:8" ht="12.75">
      <c r="A112" s="95"/>
      <c r="B112" s="27" t="s">
        <v>218</v>
      </c>
      <c r="C112" s="18" t="s">
        <v>219</v>
      </c>
      <c r="D112" s="19"/>
      <c r="E112" s="20">
        <f>SUM(E113:E113)</f>
        <v>10000</v>
      </c>
      <c r="F112" s="20">
        <f>SUM(F113:F113)</f>
        <v>10000</v>
      </c>
      <c r="G112" s="164">
        <f>SUM(G113:G113)</f>
        <v>9782</v>
      </c>
      <c r="H112" s="94">
        <f t="shared" si="1"/>
        <v>0.9782</v>
      </c>
    </row>
    <row r="113" spans="1:8" ht="12.75" customHeight="1">
      <c r="A113" s="95"/>
      <c r="B113" s="22"/>
      <c r="C113" s="28" t="s">
        <v>38</v>
      </c>
      <c r="D113" s="32">
        <v>4270</v>
      </c>
      <c r="E113" s="15">
        <v>10000</v>
      </c>
      <c r="F113" s="15">
        <v>10000</v>
      </c>
      <c r="G113" s="166">
        <v>9782</v>
      </c>
      <c r="H113" s="94">
        <f t="shared" si="1"/>
        <v>0.9782</v>
      </c>
    </row>
    <row r="114" spans="1:8" ht="21" customHeight="1">
      <c r="A114" s="97">
        <v>750</v>
      </c>
      <c r="B114" s="10"/>
      <c r="C114" s="12" t="s">
        <v>78</v>
      </c>
      <c r="D114" s="11"/>
      <c r="E114" s="13">
        <f>SUM(E115+E131+E133+E148+E156+E185+E193+E206)</f>
        <v>16829101</v>
      </c>
      <c r="F114" s="13">
        <f>SUM(F115+F131+F133+F148+F156+F185+F193+F206)</f>
        <v>16318180</v>
      </c>
      <c r="G114" s="170">
        <f>SUM(G115+G131+G133+G148+G156+G185+G193+G206)</f>
        <v>15050107.469999999</v>
      </c>
      <c r="H114" s="94">
        <f t="shared" si="1"/>
        <v>0.9222908112301739</v>
      </c>
    </row>
    <row r="115" spans="1:8" ht="12.75">
      <c r="A115" s="96"/>
      <c r="B115" s="29">
        <v>75011</v>
      </c>
      <c r="C115" s="30" t="s">
        <v>79</v>
      </c>
      <c r="D115" s="31"/>
      <c r="E115" s="43">
        <f>SUM(E116:E130)</f>
        <v>1321554</v>
      </c>
      <c r="F115" s="43">
        <f>SUM(F116:F130)</f>
        <v>1378642</v>
      </c>
      <c r="G115" s="173">
        <f>SUM(G116:G130)</f>
        <v>1147351.23</v>
      </c>
      <c r="H115" s="94">
        <f t="shared" si="1"/>
        <v>0.8322329002017927</v>
      </c>
    </row>
    <row r="116" spans="1:8" ht="12.75">
      <c r="A116" s="95"/>
      <c r="B116" s="22"/>
      <c r="C116" s="28" t="s">
        <v>6</v>
      </c>
      <c r="D116" s="32">
        <v>3020</v>
      </c>
      <c r="E116" s="15">
        <v>554</v>
      </c>
      <c r="F116" s="15">
        <v>1400</v>
      </c>
      <c r="G116" s="166">
        <v>1128</v>
      </c>
      <c r="H116" s="94">
        <f t="shared" si="1"/>
        <v>0.8057142857142857</v>
      </c>
    </row>
    <row r="117" spans="1:8" ht="12.75">
      <c r="A117" s="95"/>
      <c r="B117" s="22"/>
      <c r="C117" s="28" t="s">
        <v>33</v>
      </c>
      <c r="D117" s="32">
        <v>4010</v>
      </c>
      <c r="E117" s="15">
        <v>982061</v>
      </c>
      <c r="F117" s="15">
        <v>990900</v>
      </c>
      <c r="G117" s="166">
        <v>834541.36</v>
      </c>
      <c r="H117" s="94">
        <f t="shared" si="1"/>
        <v>0.8422054294076092</v>
      </c>
    </row>
    <row r="118" spans="1:8" ht="12.75">
      <c r="A118" s="95"/>
      <c r="B118" s="22"/>
      <c r="C118" s="28" t="s">
        <v>15</v>
      </c>
      <c r="D118" s="32">
        <v>4040</v>
      </c>
      <c r="E118" s="15">
        <v>65400</v>
      </c>
      <c r="F118" s="15">
        <v>62988</v>
      </c>
      <c r="G118" s="166">
        <v>62987.09</v>
      </c>
      <c r="H118" s="94">
        <f t="shared" si="1"/>
        <v>0.9999855528037086</v>
      </c>
    </row>
    <row r="119" spans="1:8" ht="12.75">
      <c r="A119" s="95"/>
      <c r="B119" s="22"/>
      <c r="C119" s="28" t="s">
        <v>35</v>
      </c>
      <c r="D119" s="32">
        <v>4110</v>
      </c>
      <c r="E119" s="15">
        <v>141136</v>
      </c>
      <c r="F119" s="15">
        <v>136354</v>
      </c>
      <c r="G119" s="166">
        <v>118279.87</v>
      </c>
      <c r="H119" s="94">
        <f t="shared" si="1"/>
        <v>0.8674470129222465</v>
      </c>
    </row>
    <row r="120" spans="1:8" ht="12.75">
      <c r="A120" s="95"/>
      <c r="B120" s="22"/>
      <c r="C120" s="28" t="s">
        <v>80</v>
      </c>
      <c r="D120" s="32">
        <v>4120</v>
      </c>
      <c r="E120" s="15">
        <v>22763</v>
      </c>
      <c r="F120" s="15">
        <v>22763</v>
      </c>
      <c r="G120" s="166">
        <v>17609.65</v>
      </c>
      <c r="H120" s="94">
        <f t="shared" si="1"/>
        <v>0.7736084874577165</v>
      </c>
    </row>
    <row r="121" spans="1:8" ht="12.75">
      <c r="A121" s="95"/>
      <c r="B121" s="22"/>
      <c r="C121" s="28" t="s">
        <v>191</v>
      </c>
      <c r="D121" s="32">
        <v>4170</v>
      </c>
      <c r="E121" s="15"/>
      <c r="F121" s="15">
        <v>800</v>
      </c>
      <c r="G121" s="166">
        <v>800</v>
      </c>
      <c r="H121" s="94">
        <f t="shared" si="1"/>
        <v>1</v>
      </c>
    </row>
    <row r="122" spans="1:8" ht="12.75">
      <c r="A122" s="102"/>
      <c r="B122" s="22"/>
      <c r="C122" s="28" t="s">
        <v>36</v>
      </c>
      <c r="D122" s="32">
        <v>4210</v>
      </c>
      <c r="E122" s="15">
        <v>23255</v>
      </c>
      <c r="F122" s="15">
        <v>19961</v>
      </c>
      <c r="G122" s="166">
        <v>11472.36</v>
      </c>
      <c r="H122" s="94">
        <f t="shared" si="1"/>
        <v>0.5747387405440609</v>
      </c>
    </row>
    <row r="123" spans="1:8" ht="12.75">
      <c r="A123" s="102"/>
      <c r="B123" s="22"/>
      <c r="C123" s="28" t="s">
        <v>39</v>
      </c>
      <c r="D123" s="32">
        <v>4300</v>
      </c>
      <c r="E123" s="15">
        <v>42572</v>
      </c>
      <c r="F123" s="15">
        <v>107330</v>
      </c>
      <c r="G123" s="166">
        <v>71738.25</v>
      </c>
      <c r="H123" s="94">
        <f t="shared" si="1"/>
        <v>0.6683895462592006</v>
      </c>
    </row>
    <row r="124" spans="1:8" ht="12.75">
      <c r="A124" s="102"/>
      <c r="B124" s="22"/>
      <c r="C124" s="28" t="s">
        <v>40</v>
      </c>
      <c r="D124" s="32">
        <v>4410</v>
      </c>
      <c r="E124" s="15">
        <v>2875</v>
      </c>
      <c r="F124" s="15">
        <v>554</v>
      </c>
      <c r="G124" s="166">
        <v>552.7</v>
      </c>
      <c r="H124" s="94">
        <f t="shared" si="1"/>
        <v>0.9976534296028882</v>
      </c>
    </row>
    <row r="125" spans="1:8" ht="12.75">
      <c r="A125" s="95"/>
      <c r="B125" s="22"/>
      <c r="C125" s="28" t="s">
        <v>42</v>
      </c>
      <c r="D125" s="32">
        <v>4440</v>
      </c>
      <c r="E125" s="15">
        <v>16792</v>
      </c>
      <c r="F125" s="15">
        <v>16001</v>
      </c>
      <c r="G125" s="166">
        <v>16001</v>
      </c>
      <c r="H125" s="94">
        <f t="shared" si="1"/>
        <v>1</v>
      </c>
    </row>
    <row r="126" spans="1:8" ht="24">
      <c r="A126" s="102"/>
      <c r="B126" s="22"/>
      <c r="C126" s="28" t="s">
        <v>255</v>
      </c>
      <c r="D126" s="32">
        <v>4700</v>
      </c>
      <c r="E126" s="15">
        <v>9158</v>
      </c>
      <c r="F126" s="15">
        <v>4889</v>
      </c>
      <c r="G126" s="166">
        <v>3778</v>
      </c>
      <c r="H126" s="94">
        <f t="shared" si="1"/>
        <v>0.7727551646553488</v>
      </c>
    </row>
    <row r="127" spans="1:8" ht="12.75">
      <c r="A127" s="102"/>
      <c r="B127" s="22"/>
      <c r="C127" s="28" t="s">
        <v>254</v>
      </c>
      <c r="D127" s="32">
        <v>4370</v>
      </c>
      <c r="E127" s="15">
        <v>3154</v>
      </c>
      <c r="F127" s="15">
        <v>1344</v>
      </c>
      <c r="G127" s="166">
        <v>1006.05</v>
      </c>
      <c r="H127" s="94">
        <f t="shared" si="1"/>
        <v>0.7485491071428572</v>
      </c>
    </row>
    <row r="128" spans="1:8" ht="24">
      <c r="A128" s="102"/>
      <c r="B128" s="22"/>
      <c r="C128" s="28" t="s">
        <v>310</v>
      </c>
      <c r="D128" s="32">
        <v>4390</v>
      </c>
      <c r="E128" s="15"/>
      <c r="F128" s="15">
        <v>881</v>
      </c>
      <c r="G128" s="166">
        <v>880.49</v>
      </c>
      <c r="H128" s="94">
        <f t="shared" si="1"/>
        <v>0.9994211123723042</v>
      </c>
    </row>
    <row r="129" spans="1:8" ht="12.75">
      <c r="A129" s="102"/>
      <c r="B129" s="22"/>
      <c r="C129" s="28" t="s">
        <v>38</v>
      </c>
      <c r="D129" s="32">
        <v>4270</v>
      </c>
      <c r="E129" s="15">
        <v>10290</v>
      </c>
      <c r="F129" s="15">
        <v>7873</v>
      </c>
      <c r="G129" s="166">
        <v>2373.51</v>
      </c>
      <c r="H129" s="94">
        <f t="shared" si="1"/>
        <v>0.30147466023116987</v>
      </c>
    </row>
    <row r="130" spans="1:8" ht="24">
      <c r="A130" s="102"/>
      <c r="B130" s="22"/>
      <c r="C130" s="28" t="s">
        <v>257</v>
      </c>
      <c r="D130" s="32">
        <v>4750</v>
      </c>
      <c r="E130" s="15">
        <v>1544</v>
      </c>
      <c r="F130" s="15">
        <v>4604</v>
      </c>
      <c r="G130" s="166">
        <v>4202.9</v>
      </c>
      <c r="H130" s="94">
        <f t="shared" si="1"/>
        <v>0.9128801042571676</v>
      </c>
    </row>
    <row r="131" spans="1:8" ht="12.75">
      <c r="A131" s="102"/>
      <c r="B131" s="27" t="s">
        <v>335</v>
      </c>
      <c r="C131" s="18" t="s">
        <v>336</v>
      </c>
      <c r="D131" s="19"/>
      <c r="E131" s="20">
        <f>SUM(E132)</f>
        <v>0</v>
      </c>
      <c r="F131" s="20">
        <f>SUM(F132)</f>
        <v>100000</v>
      </c>
      <c r="G131" s="164">
        <f>SUM(G132)</f>
        <v>99991.5</v>
      </c>
      <c r="H131" s="94">
        <f t="shared" si="1"/>
        <v>0.999915</v>
      </c>
    </row>
    <row r="132" spans="1:8" ht="36">
      <c r="A132" s="102"/>
      <c r="B132" s="22"/>
      <c r="C132" s="28" t="s">
        <v>337</v>
      </c>
      <c r="D132" s="32">
        <v>6630</v>
      </c>
      <c r="E132" s="15"/>
      <c r="F132" s="15">
        <v>100000</v>
      </c>
      <c r="G132" s="166">
        <v>99991.5</v>
      </c>
      <c r="H132" s="94">
        <f t="shared" si="1"/>
        <v>0.999915</v>
      </c>
    </row>
    <row r="133" spans="1:8" ht="12.75">
      <c r="A133" s="96"/>
      <c r="B133" s="29">
        <v>75020</v>
      </c>
      <c r="C133" s="30" t="s">
        <v>82</v>
      </c>
      <c r="D133" s="31"/>
      <c r="E133" s="43">
        <f>SUM(E134:E147)</f>
        <v>2878032</v>
      </c>
      <c r="F133" s="43">
        <f>SUM(F134:F147)</f>
        <v>1835863</v>
      </c>
      <c r="G133" s="173">
        <f>SUM(G134:G147)</f>
        <v>1727355.1699999997</v>
      </c>
      <c r="H133" s="94">
        <f t="shared" si="1"/>
        <v>0.9408954644219093</v>
      </c>
    </row>
    <row r="134" spans="1:8" ht="12.75">
      <c r="A134" s="95"/>
      <c r="B134" s="22"/>
      <c r="C134" s="28" t="s">
        <v>33</v>
      </c>
      <c r="D134" s="32">
        <v>4010</v>
      </c>
      <c r="E134" s="33">
        <v>936097</v>
      </c>
      <c r="F134" s="15">
        <v>934347</v>
      </c>
      <c r="G134" s="166">
        <v>865604.75</v>
      </c>
      <c r="H134" s="94">
        <f t="shared" si="1"/>
        <v>0.9264274942821029</v>
      </c>
    </row>
    <row r="135" spans="1:8" ht="12.75">
      <c r="A135" s="95"/>
      <c r="B135" s="22"/>
      <c r="C135" s="28" t="s">
        <v>15</v>
      </c>
      <c r="D135" s="32">
        <v>4040</v>
      </c>
      <c r="E135" s="33">
        <v>63400</v>
      </c>
      <c r="F135" s="15">
        <v>60155</v>
      </c>
      <c r="G135" s="166">
        <v>60154.97</v>
      </c>
      <c r="H135" s="94">
        <f t="shared" si="1"/>
        <v>0.9999995012883385</v>
      </c>
    </row>
    <row r="136" spans="1:8" ht="12.75">
      <c r="A136" s="95"/>
      <c r="B136" s="22"/>
      <c r="C136" s="28" t="s">
        <v>35</v>
      </c>
      <c r="D136" s="32">
        <v>4110</v>
      </c>
      <c r="E136" s="33">
        <v>142140</v>
      </c>
      <c r="F136" s="15">
        <v>142140</v>
      </c>
      <c r="G136" s="166">
        <v>131362.73</v>
      </c>
      <c r="H136" s="94">
        <f t="shared" si="1"/>
        <v>0.9241784859997186</v>
      </c>
    </row>
    <row r="137" spans="1:8" ht="12.75">
      <c r="A137" s="95"/>
      <c r="B137" s="22"/>
      <c r="C137" s="28" t="s">
        <v>80</v>
      </c>
      <c r="D137" s="32">
        <v>4120</v>
      </c>
      <c r="E137" s="33">
        <v>22928</v>
      </c>
      <c r="F137" s="15">
        <v>22928</v>
      </c>
      <c r="G137" s="166">
        <v>19666.38</v>
      </c>
      <c r="H137" s="94">
        <f t="shared" si="1"/>
        <v>0.8577451151430566</v>
      </c>
    </row>
    <row r="138" spans="1:8" ht="12.75">
      <c r="A138" s="102"/>
      <c r="B138" s="22"/>
      <c r="C138" s="28" t="s">
        <v>36</v>
      </c>
      <c r="D138" s="32">
        <v>4210</v>
      </c>
      <c r="E138" s="33">
        <v>370000</v>
      </c>
      <c r="F138" s="15">
        <v>445000</v>
      </c>
      <c r="G138" s="166">
        <v>431904.39</v>
      </c>
      <c r="H138" s="94">
        <f t="shared" si="1"/>
        <v>0.9705716629213483</v>
      </c>
    </row>
    <row r="139" spans="1:8" ht="12.75">
      <c r="A139" s="102"/>
      <c r="B139" s="22"/>
      <c r="C139" s="28" t="s">
        <v>39</v>
      </c>
      <c r="D139" s="32">
        <v>4300</v>
      </c>
      <c r="E139" s="33">
        <v>190000</v>
      </c>
      <c r="F139" s="15">
        <v>195314</v>
      </c>
      <c r="G139" s="166">
        <v>192371.05</v>
      </c>
      <c r="H139" s="94">
        <f t="shared" si="1"/>
        <v>0.984932211720614</v>
      </c>
    </row>
    <row r="140" spans="1:8" ht="12.75">
      <c r="A140" s="95"/>
      <c r="B140" s="22"/>
      <c r="C140" s="28" t="s">
        <v>83</v>
      </c>
      <c r="D140" s="32">
        <v>4410</v>
      </c>
      <c r="E140" s="33">
        <v>1219</v>
      </c>
      <c r="F140" s="15">
        <v>1219</v>
      </c>
      <c r="G140" s="166">
        <v>987.7</v>
      </c>
      <c r="H140" s="94">
        <f aca="true" t="shared" si="2" ref="H140:H203">G140/F140</f>
        <v>0.8102543068088598</v>
      </c>
    </row>
    <row r="141" spans="1:8" ht="12.75">
      <c r="A141" s="95"/>
      <c r="B141" s="22"/>
      <c r="C141" s="28" t="s">
        <v>42</v>
      </c>
      <c r="D141" s="32">
        <v>4440</v>
      </c>
      <c r="E141" s="33">
        <v>18658</v>
      </c>
      <c r="F141" s="15">
        <v>20751</v>
      </c>
      <c r="G141" s="166">
        <v>20751</v>
      </c>
      <c r="H141" s="94">
        <f t="shared" si="2"/>
        <v>1</v>
      </c>
    </row>
    <row r="142" spans="1:8" ht="36">
      <c r="A142" s="95"/>
      <c r="B142" s="22"/>
      <c r="C142" s="128" t="s">
        <v>247</v>
      </c>
      <c r="D142" s="32">
        <v>2320</v>
      </c>
      <c r="E142" s="33">
        <v>1109426</v>
      </c>
      <c r="F142" s="15">
        <v>0</v>
      </c>
      <c r="G142" s="166">
        <v>0</v>
      </c>
      <c r="H142" s="94"/>
    </row>
    <row r="143" spans="1:8" ht="24">
      <c r="A143" s="95"/>
      <c r="B143" s="22"/>
      <c r="C143" s="28" t="s">
        <v>255</v>
      </c>
      <c r="D143" s="32">
        <v>4700</v>
      </c>
      <c r="E143" s="33">
        <v>11113</v>
      </c>
      <c r="F143" s="15">
        <v>4113</v>
      </c>
      <c r="G143" s="166">
        <v>3618</v>
      </c>
      <c r="H143" s="94">
        <f t="shared" si="2"/>
        <v>0.8796498905908097</v>
      </c>
    </row>
    <row r="144" spans="1:8" ht="24">
      <c r="A144" s="95"/>
      <c r="B144" s="22"/>
      <c r="C144" s="28" t="s">
        <v>256</v>
      </c>
      <c r="D144" s="32">
        <v>4740</v>
      </c>
      <c r="E144" s="33">
        <v>2103</v>
      </c>
      <c r="F144" s="15">
        <v>2103</v>
      </c>
      <c r="G144" s="166">
        <v>0</v>
      </c>
      <c r="H144" s="94">
        <f t="shared" si="2"/>
        <v>0</v>
      </c>
    </row>
    <row r="145" spans="1:8" ht="24">
      <c r="A145" s="95"/>
      <c r="B145" s="22"/>
      <c r="C145" s="28" t="s">
        <v>257</v>
      </c>
      <c r="D145" s="32">
        <v>4750</v>
      </c>
      <c r="E145" s="33">
        <v>7361</v>
      </c>
      <c r="F145" s="15">
        <v>7361</v>
      </c>
      <c r="G145" s="166">
        <v>744.2</v>
      </c>
      <c r="H145" s="94">
        <f t="shared" si="2"/>
        <v>0.10110039396821084</v>
      </c>
    </row>
    <row r="146" spans="1:8" ht="12.75">
      <c r="A146" s="95"/>
      <c r="B146" s="22"/>
      <c r="C146" s="28" t="s">
        <v>254</v>
      </c>
      <c r="D146" s="32">
        <v>4370</v>
      </c>
      <c r="E146" s="33">
        <v>3155</v>
      </c>
      <c r="F146" s="15">
        <v>0</v>
      </c>
      <c r="G146" s="166">
        <v>0</v>
      </c>
      <c r="H146" s="94"/>
    </row>
    <row r="147" spans="1:8" ht="12.75">
      <c r="A147" s="95"/>
      <c r="B147" s="22"/>
      <c r="C147" s="28" t="s">
        <v>6</v>
      </c>
      <c r="D147" s="32">
        <v>3020</v>
      </c>
      <c r="E147" s="33">
        <v>432</v>
      </c>
      <c r="F147" s="15">
        <v>432</v>
      </c>
      <c r="G147" s="166">
        <v>190</v>
      </c>
      <c r="H147" s="94">
        <f t="shared" si="2"/>
        <v>0.4398148148148148</v>
      </c>
    </row>
    <row r="148" spans="1:8" ht="18" customHeight="1">
      <c r="A148" s="96"/>
      <c r="B148" s="29">
        <v>75022</v>
      </c>
      <c r="C148" s="30" t="s">
        <v>211</v>
      </c>
      <c r="D148" s="31"/>
      <c r="E148" s="43">
        <f>SUM(E149:E155)</f>
        <v>400759</v>
      </c>
      <c r="F148" s="43">
        <f>SUM(F149:F155)</f>
        <v>465759</v>
      </c>
      <c r="G148" s="173">
        <f>SUM(G149:G155)</f>
        <v>452195.66</v>
      </c>
      <c r="H148" s="94">
        <f t="shared" si="2"/>
        <v>0.970879059771255</v>
      </c>
    </row>
    <row r="149" spans="1:8" ht="12.75">
      <c r="A149" s="95"/>
      <c r="B149" s="22"/>
      <c r="C149" s="28" t="s">
        <v>70</v>
      </c>
      <c r="D149" s="32">
        <v>3030</v>
      </c>
      <c r="E149" s="33">
        <v>376677</v>
      </c>
      <c r="F149" s="15">
        <v>367677</v>
      </c>
      <c r="G149" s="166">
        <v>359580</v>
      </c>
      <c r="H149" s="94">
        <f t="shared" si="2"/>
        <v>0.977977953475469</v>
      </c>
    </row>
    <row r="150" spans="1:8" ht="12.75">
      <c r="A150" s="95"/>
      <c r="B150" s="22"/>
      <c r="C150" s="28" t="s">
        <v>36</v>
      </c>
      <c r="D150" s="32">
        <v>4210</v>
      </c>
      <c r="E150" s="33">
        <v>3649</v>
      </c>
      <c r="F150" s="15">
        <v>4649</v>
      </c>
      <c r="G150" s="166">
        <v>4360.81</v>
      </c>
      <c r="H150" s="94">
        <f t="shared" si="2"/>
        <v>0.9380103248010325</v>
      </c>
    </row>
    <row r="151" spans="1:8" ht="12.75">
      <c r="A151" s="95"/>
      <c r="B151" s="22"/>
      <c r="C151" s="28" t="s">
        <v>39</v>
      </c>
      <c r="D151" s="32">
        <v>4300</v>
      </c>
      <c r="E151" s="33">
        <v>12387</v>
      </c>
      <c r="F151" s="15">
        <v>3387</v>
      </c>
      <c r="G151" s="166">
        <v>729.35</v>
      </c>
      <c r="H151" s="94">
        <f t="shared" si="2"/>
        <v>0.21533805727782698</v>
      </c>
    </row>
    <row r="152" spans="1:8" ht="12.75">
      <c r="A152" s="95"/>
      <c r="B152" s="22"/>
      <c r="C152" s="28" t="s">
        <v>191</v>
      </c>
      <c r="D152" s="32">
        <v>4170</v>
      </c>
      <c r="E152" s="33">
        <v>1662</v>
      </c>
      <c r="F152" s="15">
        <v>662</v>
      </c>
      <c r="G152" s="166">
        <v>0</v>
      </c>
      <c r="H152" s="94">
        <f t="shared" si="2"/>
        <v>0</v>
      </c>
    </row>
    <row r="153" spans="1:8" ht="24">
      <c r="A153" s="95"/>
      <c r="B153" s="22"/>
      <c r="C153" s="28" t="s">
        <v>255</v>
      </c>
      <c r="D153" s="32">
        <v>4700</v>
      </c>
      <c r="E153" s="33">
        <v>3396</v>
      </c>
      <c r="F153" s="15">
        <v>896</v>
      </c>
      <c r="G153" s="166">
        <v>550</v>
      </c>
      <c r="H153" s="94">
        <f t="shared" si="2"/>
        <v>0.6138392857142857</v>
      </c>
    </row>
    <row r="154" spans="1:8" ht="12.75">
      <c r="A154" s="95"/>
      <c r="B154" s="22"/>
      <c r="C154" s="28" t="s">
        <v>83</v>
      </c>
      <c r="D154" s="32">
        <v>4410</v>
      </c>
      <c r="E154" s="33">
        <v>2988</v>
      </c>
      <c r="F154" s="15">
        <v>488</v>
      </c>
      <c r="G154" s="166">
        <v>0</v>
      </c>
      <c r="H154" s="94">
        <f t="shared" si="2"/>
        <v>0</v>
      </c>
    </row>
    <row r="155" spans="1:8" ht="24">
      <c r="A155" s="95"/>
      <c r="B155" s="22"/>
      <c r="C155" s="28" t="s">
        <v>411</v>
      </c>
      <c r="D155" s="32">
        <v>6060</v>
      </c>
      <c r="E155" s="33"/>
      <c r="F155" s="15">
        <v>88000</v>
      </c>
      <c r="G155" s="166">
        <v>86975.5</v>
      </c>
      <c r="H155" s="94">
        <f t="shared" si="2"/>
        <v>0.9883579545454545</v>
      </c>
    </row>
    <row r="156" spans="1:8" ht="18" customHeight="1">
      <c r="A156" s="96"/>
      <c r="B156" s="29">
        <v>75023</v>
      </c>
      <c r="C156" s="30" t="s">
        <v>176</v>
      </c>
      <c r="D156" s="31"/>
      <c r="E156" s="43">
        <f>SUM(E157:E184)</f>
        <v>11386339</v>
      </c>
      <c r="F156" s="43">
        <f>SUM(F157:F184)</f>
        <v>11677233</v>
      </c>
      <c r="G156" s="173">
        <f>SUM(G157:G184)</f>
        <v>10818287.17</v>
      </c>
      <c r="H156" s="94">
        <f t="shared" si="2"/>
        <v>0.9264426915177594</v>
      </c>
    </row>
    <row r="157" spans="1:8" ht="12.75">
      <c r="A157" s="102"/>
      <c r="B157" s="22"/>
      <c r="C157" s="28" t="s">
        <v>6</v>
      </c>
      <c r="D157" s="32">
        <v>3020</v>
      </c>
      <c r="E157" s="33">
        <v>4564</v>
      </c>
      <c r="F157" s="15">
        <v>8900</v>
      </c>
      <c r="G157" s="166">
        <v>6038.86</v>
      </c>
      <c r="H157" s="94">
        <f t="shared" si="2"/>
        <v>0.6785235955056179</v>
      </c>
    </row>
    <row r="158" spans="1:8" ht="12.75">
      <c r="A158" s="102"/>
      <c r="B158" s="22"/>
      <c r="C158" s="28" t="s">
        <v>33</v>
      </c>
      <c r="D158" s="32">
        <v>4010</v>
      </c>
      <c r="E158" s="33">
        <v>7588413</v>
      </c>
      <c r="F158" s="15">
        <v>7532944</v>
      </c>
      <c r="G158" s="166">
        <v>7074217.26</v>
      </c>
      <c r="H158" s="94">
        <f t="shared" si="2"/>
        <v>0.9391039227160058</v>
      </c>
    </row>
    <row r="159" spans="1:8" ht="12.75">
      <c r="A159" s="102"/>
      <c r="B159" s="22"/>
      <c r="C159" s="28" t="s">
        <v>15</v>
      </c>
      <c r="D159" s="32">
        <v>4040</v>
      </c>
      <c r="E159" s="33">
        <v>552190</v>
      </c>
      <c r="F159" s="15">
        <v>485545</v>
      </c>
      <c r="G159" s="166">
        <v>485544.83</v>
      </c>
      <c r="H159" s="94">
        <f t="shared" si="2"/>
        <v>0.9999996498779722</v>
      </c>
    </row>
    <row r="160" spans="1:8" ht="12.75">
      <c r="A160" s="102"/>
      <c r="B160" s="22"/>
      <c r="C160" s="28" t="s">
        <v>35</v>
      </c>
      <c r="D160" s="32">
        <v>4110</v>
      </c>
      <c r="E160" s="33">
        <v>1182028</v>
      </c>
      <c r="F160" s="15">
        <v>1176028</v>
      </c>
      <c r="G160" s="166">
        <v>1105393.27</v>
      </c>
      <c r="H160" s="94">
        <f t="shared" si="2"/>
        <v>0.9399378841320105</v>
      </c>
    </row>
    <row r="161" spans="1:8" ht="12.75">
      <c r="A161" s="102"/>
      <c r="B161" s="22"/>
      <c r="C161" s="28" t="s">
        <v>80</v>
      </c>
      <c r="D161" s="32">
        <v>4120</v>
      </c>
      <c r="E161" s="33">
        <v>190649</v>
      </c>
      <c r="F161" s="15">
        <v>190649</v>
      </c>
      <c r="G161" s="166">
        <v>167111.75</v>
      </c>
      <c r="H161" s="94">
        <f t="shared" si="2"/>
        <v>0.8765414452737754</v>
      </c>
    </row>
    <row r="162" spans="1:8" ht="12.75">
      <c r="A162" s="102"/>
      <c r="B162" s="22" t="s">
        <v>324</v>
      </c>
      <c r="C162" s="28" t="s">
        <v>67</v>
      </c>
      <c r="D162" s="32">
        <v>4210</v>
      </c>
      <c r="E162" s="33">
        <v>240066</v>
      </c>
      <c r="F162" s="15">
        <v>227955</v>
      </c>
      <c r="G162" s="166">
        <v>216833.29</v>
      </c>
      <c r="H162" s="94">
        <f t="shared" si="2"/>
        <v>0.951210940755851</v>
      </c>
    </row>
    <row r="163" spans="1:8" ht="13.5" customHeight="1">
      <c r="A163" s="102"/>
      <c r="B163" s="22"/>
      <c r="C163" s="28" t="s">
        <v>37</v>
      </c>
      <c r="D163" s="32">
        <v>4260</v>
      </c>
      <c r="E163" s="33">
        <v>166698</v>
      </c>
      <c r="F163" s="15">
        <v>192000</v>
      </c>
      <c r="G163" s="166">
        <v>187769.72</v>
      </c>
      <c r="H163" s="94">
        <f t="shared" si="2"/>
        <v>0.9779672916666666</v>
      </c>
    </row>
    <row r="164" spans="1:8" ht="24">
      <c r="A164" s="102"/>
      <c r="B164" s="22"/>
      <c r="C164" s="28" t="s">
        <v>280</v>
      </c>
      <c r="D164" s="32">
        <v>4270</v>
      </c>
      <c r="E164" s="33">
        <v>37044</v>
      </c>
      <c r="F164" s="15">
        <v>130000</v>
      </c>
      <c r="G164" s="166">
        <v>125656.69</v>
      </c>
      <c r="H164" s="94">
        <f t="shared" si="2"/>
        <v>0.966589923076923</v>
      </c>
    </row>
    <row r="165" spans="1:8" ht="12.75">
      <c r="A165" s="102"/>
      <c r="B165" s="22"/>
      <c r="C165" s="28" t="s">
        <v>191</v>
      </c>
      <c r="D165" s="32">
        <v>4170</v>
      </c>
      <c r="E165" s="33">
        <v>116732</v>
      </c>
      <c r="F165" s="15">
        <v>203377</v>
      </c>
      <c r="G165" s="166">
        <v>190767.16</v>
      </c>
      <c r="H165" s="94">
        <f t="shared" si="2"/>
        <v>0.9379977086887898</v>
      </c>
    </row>
    <row r="166" spans="1:8" ht="12.75">
      <c r="A166" s="102"/>
      <c r="B166" s="22"/>
      <c r="C166" s="28" t="s">
        <v>39</v>
      </c>
      <c r="D166" s="32">
        <v>4300</v>
      </c>
      <c r="E166" s="33">
        <v>478573</v>
      </c>
      <c r="F166" s="15">
        <v>400720</v>
      </c>
      <c r="G166" s="166">
        <v>391119.25</v>
      </c>
      <c r="H166" s="94">
        <f t="shared" si="2"/>
        <v>0.9760412507486524</v>
      </c>
    </row>
    <row r="167" spans="1:8" ht="12.75">
      <c r="A167" s="102"/>
      <c r="B167" s="22"/>
      <c r="C167" s="28" t="s">
        <v>83</v>
      </c>
      <c r="D167" s="32">
        <v>4410</v>
      </c>
      <c r="E167" s="33">
        <v>25262</v>
      </c>
      <c r="F167" s="15">
        <v>26265</v>
      </c>
      <c r="G167" s="166">
        <v>24381.66</v>
      </c>
      <c r="H167" s="94">
        <f t="shared" si="2"/>
        <v>0.9282946887492861</v>
      </c>
    </row>
    <row r="168" spans="1:8" ht="12.75">
      <c r="A168" s="102"/>
      <c r="B168" s="22"/>
      <c r="C168" s="28" t="s">
        <v>173</v>
      </c>
      <c r="D168" s="32">
        <v>4420</v>
      </c>
      <c r="E168" s="33">
        <v>1029</v>
      </c>
      <c r="F168" s="15">
        <v>1029</v>
      </c>
      <c r="G168" s="166">
        <v>0</v>
      </c>
      <c r="H168" s="94">
        <f t="shared" si="2"/>
        <v>0</v>
      </c>
    </row>
    <row r="169" spans="1:8" ht="12.75">
      <c r="A169" s="102"/>
      <c r="B169" s="22"/>
      <c r="C169" s="28" t="s">
        <v>41</v>
      </c>
      <c r="D169" s="32">
        <v>4430</v>
      </c>
      <c r="E169" s="33">
        <v>103</v>
      </c>
      <c r="F169" s="15">
        <v>103</v>
      </c>
      <c r="G169" s="166">
        <v>60</v>
      </c>
      <c r="H169" s="94">
        <f t="shared" si="2"/>
        <v>0.5825242718446602</v>
      </c>
    </row>
    <row r="170" spans="1:8" ht="24">
      <c r="A170" s="102"/>
      <c r="B170" s="22"/>
      <c r="C170" s="28" t="s">
        <v>184</v>
      </c>
      <c r="D170" s="32">
        <v>4500</v>
      </c>
      <c r="E170" s="33"/>
      <c r="F170" s="15">
        <v>254631</v>
      </c>
      <c r="G170" s="166">
        <v>224993</v>
      </c>
      <c r="H170" s="94">
        <f t="shared" si="2"/>
        <v>0.8836041173305685</v>
      </c>
    </row>
    <row r="171" spans="1:8" ht="12.75">
      <c r="A171" s="102"/>
      <c r="B171" s="22"/>
      <c r="C171" s="28" t="s">
        <v>42</v>
      </c>
      <c r="D171" s="32">
        <v>4440</v>
      </c>
      <c r="E171" s="33">
        <v>136204</v>
      </c>
      <c r="F171" s="15">
        <v>153403</v>
      </c>
      <c r="G171" s="166">
        <v>153403</v>
      </c>
      <c r="H171" s="94">
        <f t="shared" si="2"/>
        <v>1</v>
      </c>
    </row>
    <row r="172" spans="1:8" ht="12.75">
      <c r="A172" s="102"/>
      <c r="B172" s="22"/>
      <c r="C172" s="28" t="s">
        <v>81</v>
      </c>
      <c r="D172" s="32">
        <v>4530</v>
      </c>
      <c r="E172" s="33">
        <v>3471</v>
      </c>
      <c r="F172" s="15">
        <v>3471</v>
      </c>
      <c r="G172" s="166">
        <v>3276.18</v>
      </c>
      <c r="H172" s="94">
        <f t="shared" si="2"/>
        <v>0.9438720829732066</v>
      </c>
    </row>
    <row r="173" spans="1:8" ht="12.75">
      <c r="A173" s="102"/>
      <c r="B173" s="22"/>
      <c r="C173" s="28" t="s">
        <v>199</v>
      </c>
      <c r="D173" s="32">
        <v>4350</v>
      </c>
      <c r="E173" s="33">
        <v>7361</v>
      </c>
      <c r="F173" s="15">
        <v>12361</v>
      </c>
      <c r="G173" s="166">
        <v>10543.36</v>
      </c>
      <c r="H173" s="94">
        <f t="shared" si="2"/>
        <v>0.8529536445271418</v>
      </c>
    </row>
    <row r="174" spans="1:8" ht="12.75">
      <c r="A174" s="102"/>
      <c r="B174" s="22"/>
      <c r="C174" s="28" t="s">
        <v>253</v>
      </c>
      <c r="D174" s="32">
        <v>4360</v>
      </c>
      <c r="E174" s="33">
        <v>18404</v>
      </c>
      <c r="F174" s="15">
        <v>20404</v>
      </c>
      <c r="G174" s="166">
        <v>17780.64</v>
      </c>
      <c r="H174" s="94">
        <f t="shared" si="2"/>
        <v>0.8714291315428347</v>
      </c>
    </row>
    <row r="175" spans="1:8" ht="12.75">
      <c r="A175" s="102"/>
      <c r="B175" s="22"/>
      <c r="C175" s="28" t="s">
        <v>254</v>
      </c>
      <c r="D175" s="32">
        <v>4370</v>
      </c>
      <c r="E175" s="33">
        <v>88338</v>
      </c>
      <c r="F175" s="15">
        <v>68338</v>
      </c>
      <c r="G175" s="166">
        <v>63657.81</v>
      </c>
      <c r="H175" s="94">
        <f t="shared" si="2"/>
        <v>0.9315140917205654</v>
      </c>
    </row>
    <row r="176" spans="1:8" ht="12.75">
      <c r="A176" s="102"/>
      <c r="B176" s="22"/>
      <c r="C176" s="28" t="s">
        <v>261</v>
      </c>
      <c r="D176" s="32">
        <v>4380</v>
      </c>
      <c r="E176" s="33">
        <v>2674</v>
      </c>
      <c r="F176" s="15">
        <v>2674</v>
      </c>
      <c r="G176" s="166">
        <v>0</v>
      </c>
      <c r="H176" s="94">
        <f t="shared" si="2"/>
        <v>0</v>
      </c>
    </row>
    <row r="177" spans="1:8" ht="24">
      <c r="A177" s="102"/>
      <c r="B177" s="22"/>
      <c r="C177" s="28" t="s">
        <v>262</v>
      </c>
      <c r="D177" s="32">
        <v>4390</v>
      </c>
      <c r="E177" s="33">
        <v>4778</v>
      </c>
      <c r="F177" s="15">
        <v>4778</v>
      </c>
      <c r="G177" s="166">
        <v>0</v>
      </c>
      <c r="H177" s="94">
        <f t="shared" si="2"/>
        <v>0</v>
      </c>
    </row>
    <row r="178" spans="1:8" ht="24">
      <c r="A178" s="102"/>
      <c r="B178" s="22"/>
      <c r="C178" s="28" t="s">
        <v>255</v>
      </c>
      <c r="D178" s="32">
        <v>4700</v>
      </c>
      <c r="E178" s="33">
        <v>72030</v>
      </c>
      <c r="F178" s="15">
        <v>72030</v>
      </c>
      <c r="G178" s="166">
        <v>62814.04</v>
      </c>
      <c r="H178" s="94">
        <f t="shared" si="2"/>
        <v>0.872053866444537</v>
      </c>
    </row>
    <row r="179" spans="1:8" ht="24">
      <c r="A179" s="102"/>
      <c r="B179" s="22"/>
      <c r="C179" s="28" t="s">
        <v>256</v>
      </c>
      <c r="D179" s="32">
        <v>4740</v>
      </c>
      <c r="E179" s="33">
        <v>17879</v>
      </c>
      <c r="F179" s="15">
        <v>21779</v>
      </c>
      <c r="G179" s="166">
        <v>21739.5</v>
      </c>
      <c r="H179" s="94">
        <f t="shared" si="2"/>
        <v>0.9981863262776068</v>
      </c>
    </row>
    <row r="180" spans="1:8" ht="24">
      <c r="A180" s="102"/>
      <c r="B180" s="22" t="s">
        <v>324</v>
      </c>
      <c r="C180" s="28" t="s">
        <v>257</v>
      </c>
      <c r="D180" s="32">
        <v>4750</v>
      </c>
      <c r="E180" s="33">
        <v>77668</v>
      </c>
      <c r="F180" s="15">
        <v>118668</v>
      </c>
      <c r="G180" s="166">
        <v>111315.22</v>
      </c>
      <c r="H180" s="94">
        <f t="shared" si="2"/>
        <v>0.9380390669767755</v>
      </c>
    </row>
    <row r="181" spans="1:8" ht="24">
      <c r="A181" s="102"/>
      <c r="B181" s="22"/>
      <c r="C181" s="28" t="s">
        <v>295</v>
      </c>
      <c r="D181" s="32">
        <v>4400</v>
      </c>
      <c r="E181" s="33">
        <v>17871</v>
      </c>
      <c r="F181" s="15">
        <v>9871</v>
      </c>
      <c r="G181" s="166">
        <v>8481.24</v>
      </c>
      <c r="H181" s="94">
        <f t="shared" si="2"/>
        <v>0.8592077803667308</v>
      </c>
    </row>
    <row r="182" spans="1:8" ht="12.75">
      <c r="A182" s="102"/>
      <c r="B182" s="22"/>
      <c r="C182" s="28" t="s">
        <v>285</v>
      </c>
      <c r="D182" s="32">
        <v>6060</v>
      </c>
      <c r="E182" s="15">
        <v>200000</v>
      </c>
      <c r="F182" s="15">
        <v>200000</v>
      </c>
      <c r="G182" s="166">
        <v>142757.59</v>
      </c>
      <c r="H182" s="94">
        <f t="shared" si="2"/>
        <v>0.71378795</v>
      </c>
    </row>
    <row r="183" spans="1:8" ht="24">
      <c r="A183" s="95"/>
      <c r="B183" s="22"/>
      <c r="C183" s="28" t="s">
        <v>395</v>
      </c>
      <c r="D183" s="32">
        <v>6050</v>
      </c>
      <c r="E183" s="15">
        <v>150000</v>
      </c>
      <c r="F183" s="15">
        <v>150000</v>
      </c>
      <c r="G183" s="166">
        <v>13778.85</v>
      </c>
      <c r="H183" s="94">
        <f t="shared" si="2"/>
        <v>0.091859</v>
      </c>
    </row>
    <row r="184" spans="1:8" ht="12.75">
      <c r="A184" s="95"/>
      <c r="B184" s="22"/>
      <c r="C184" s="28" t="s">
        <v>19</v>
      </c>
      <c r="D184" s="32">
        <v>4280</v>
      </c>
      <c r="E184" s="15">
        <v>6310</v>
      </c>
      <c r="F184" s="15">
        <v>9310</v>
      </c>
      <c r="G184" s="166">
        <v>8853</v>
      </c>
      <c r="H184" s="94">
        <f t="shared" si="2"/>
        <v>0.9509129967776584</v>
      </c>
    </row>
    <row r="185" spans="1:8" ht="18" customHeight="1">
      <c r="A185" s="96"/>
      <c r="B185" s="29">
        <v>75045</v>
      </c>
      <c r="C185" s="30" t="s">
        <v>85</v>
      </c>
      <c r="D185" s="31"/>
      <c r="E185" s="43">
        <f>SUM(E186:E192)</f>
        <v>35000</v>
      </c>
      <c r="F185" s="43">
        <f>SUM(F186:F192)</f>
        <v>32000</v>
      </c>
      <c r="G185" s="173">
        <f>SUM(G186:G192)</f>
        <v>31998.04</v>
      </c>
      <c r="H185" s="94">
        <f t="shared" si="2"/>
        <v>0.99993875</v>
      </c>
    </row>
    <row r="186" spans="1:8" ht="12.75">
      <c r="A186" s="95"/>
      <c r="B186" s="22"/>
      <c r="C186" s="28" t="s">
        <v>191</v>
      </c>
      <c r="D186" s="32">
        <v>4170</v>
      </c>
      <c r="E186" s="33">
        <v>23296</v>
      </c>
      <c r="F186" s="15">
        <v>24020</v>
      </c>
      <c r="G186" s="166">
        <v>24020</v>
      </c>
      <c r="H186" s="94">
        <f t="shared" si="2"/>
        <v>1</v>
      </c>
    </row>
    <row r="187" spans="1:8" ht="12.75">
      <c r="A187" s="95"/>
      <c r="B187" s="22"/>
      <c r="C187" s="28" t="s">
        <v>35</v>
      </c>
      <c r="D187" s="32">
        <v>4110</v>
      </c>
      <c r="E187" s="33">
        <v>1030</v>
      </c>
      <c r="F187" s="15">
        <v>912</v>
      </c>
      <c r="G187" s="166">
        <v>911.4</v>
      </c>
      <c r="H187" s="94">
        <f t="shared" si="2"/>
        <v>0.9993421052631579</v>
      </c>
    </row>
    <row r="188" spans="1:8" ht="12.75">
      <c r="A188" s="95"/>
      <c r="B188" s="22"/>
      <c r="C188" s="28" t="s">
        <v>80</v>
      </c>
      <c r="D188" s="32">
        <v>4120</v>
      </c>
      <c r="E188" s="33">
        <v>167</v>
      </c>
      <c r="F188" s="15">
        <v>147</v>
      </c>
      <c r="G188" s="166">
        <v>147</v>
      </c>
      <c r="H188" s="94">
        <f t="shared" si="2"/>
        <v>1</v>
      </c>
    </row>
    <row r="189" spans="1:8" ht="12.75">
      <c r="A189" s="95"/>
      <c r="B189" s="22"/>
      <c r="C189" s="28" t="s">
        <v>67</v>
      </c>
      <c r="D189" s="32">
        <v>4210</v>
      </c>
      <c r="E189" s="33">
        <v>6122</v>
      </c>
      <c r="F189" s="15">
        <v>3557</v>
      </c>
      <c r="G189" s="166">
        <v>3556</v>
      </c>
      <c r="H189" s="94">
        <f t="shared" si="2"/>
        <v>0.9997188642114141</v>
      </c>
    </row>
    <row r="190" spans="1:8" ht="12.75">
      <c r="A190" s="95"/>
      <c r="B190" s="22"/>
      <c r="C190" s="28" t="s">
        <v>254</v>
      </c>
      <c r="D190" s="32">
        <v>4370</v>
      </c>
      <c r="E190" s="33">
        <v>548</v>
      </c>
      <c r="F190" s="15">
        <v>248</v>
      </c>
      <c r="G190" s="166">
        <v>247.66</v>
      </c>
      <c r="H190" s="94">
        <f t="shared" si="2"/>
        <v>0.9986290322580645</v>
      </c>
    </row>
    <row r="191" spans="1:8" ht="12.75">
      <c r="A191" s="95"/>
      <c r="B191" s="22"/>
      <c r="C191" s="28" t="s">
        <v>258</v>
      </c>
      <c r="D191" s="32">
        <v>4400</v>
      </c>
      <c r="E191" s="33">
        <v>3537</v>
      </c>
      <c r="F191" s="15">
        <v>2800</v>
      </c>
      <c r="G191" s="166">
        <v>2800</v>
      </c>
      <c r="H191" s="94">
        <f t="shared" si="2"/>
        <v>1</v>
      </c>
    </row>
    <row r="192" spans="1:8" ht="12.75">
      <c r="A192" s="95"/>
      <c r="B192" s="22"/>
      <c r="C192" s="28" t="s">
        <v>39</v>
      </c>
      <c r="D192" s="32">
        <v>4300</v>
      </c>
      <c r="E192" s="33">
        <v>300</v>
      </c>
      <c r="F192" s="15">
        <v>316</v>
      </c>
      <c r="G192" s="166">
        <v>315.98</v>
      </c>
      <c r="H192" s="94">
        <f t="shared" si="2"/>
        <v>0.9999367088607596</v>
      </c>
    </row>
    <row r="193" spans="1:8" ht="12.75">
      <c r="A193" s="95"/>
      <c r="B193" s="27" t="s">
        <v>23</v>
      </c>
      <c r="C193" s="18" t="s">
        <v>24</v>
      </c>
      <c r="D193" s="19"/>
      <c r="E193" s="20">
        <f>SUM(E194:E205)-E200</f>
        <v>727200</v>
      </c>
      <c r="F193" s="20">
        <f>SUM(F194:F205)-F200</f>
        <v>717200</v>
      </c>
      <c r="G193" s="164">
        <f>SUM(G194:G205)-G200</f>
        <v>666545.35</v>
      </c>
      <c r="H193" s="94">
        <f t="shared" si="2"/>
        <v>0.9293716536530954</v>
      </c>
    </row>
    <row r="194" spans="1:8" ht="24" customHeight="1">
      <c r="A194" s="95"/>
      <c r="B194" s="22"/>
      <c r="C194" s="28" t="s">
        <v>25</v>
      </c>
      <c r="D194" s="32">
        <v>2820</v>
      </c>
      <c r="E194" s="33">
        <v>135000</v>
      </c>
      <c r="F194" s="15">
        <v>107000</v>
      </c>
      <c r="G194" s="166">
        <v>104786.97</v>
      </c>
      <c r="H194" s="94">
        <f t="shared" si="2"/>
        <v>0.979317476635514</v>
      </c>
    </row>
    <row r="195" spans="1:8" ht="24">
      <c r="A195" s="95"/>
      <c r="B195" s="22"/>
      <c r="C195" s="130" t="s">
        <v>320</v>
      </c>
      <c r="D195" s="76">
        <v>2800</v>
      </c>
      <c r="E195" s="33">
        <v>42000</v>
      </c>
      <c r="F195" s="15">
        <v>42000</v>
      </c>
      <c r="G195" s="166">
        <v>26998</v>
      </c>
      <c r="H195" s="94">
        <f t="shared" si="2"/>
        <v>0.6428095238095238</v>
      </c>
    </row>
    <row r="196" spans="1:8" ht="24">
      <c r="A196" s="95"/>
      <c r="B196" s="22"/>
      <c r="C196" s="136" t="s">
        <v>333</v>
      </c>
      <c r="D196" s="76">
        <v>2810</v>
      </c>
      <c r="E196" s="33">
        <v>7200</v>
      </c>
      <c r="F196" s="15">
        <v>7200</v>
      </c>
      <c r="G196" s="166">
        <v>4900</v>
      </c>
      <c r="H196" s="94">
        <f t="shared" si="2"/>
        <v>0.6805555555555556</v>
      </c>
    </row>
    <row r="197" spans="1:8" ht="24">
      <c r="A197" s="95"/>
      <c r="B197" s="22"/>
      <c r="C197" s="28" t="s">
        <v>148</v>
      </c>
      <c r="D197" s="32">
        <v>3040</v>
      </c>
      <c r="E197" s="33">
        <v>10000</v>
      </c>
      <c r="F197" s="15">
        <v>10000</v>
      </c>
      <c r="G197" s="166">
        <v>2500</v>
      </c>
      <c r="H197" s="94">
        <f t="shared" si="2"/>
        <v>0.25</v>
      </c>
    </row>
    <row r="198" spans="1:8" ht="12.75">
      <c r="A198" s="95"/>
      <c r="B198" s="22"/>
      <c r="C198" s="28" t="s">
        <v>191</v>
      </c>
      <c r="D198" s="32">
        <v>4170</v>
      </c>
      <c r="E198" s="33">
        <v>399000</v>
      </c>
      <c r="F198" s="15">
        <v>29500</v>
      </c>
      <c r="G198" s="166">
        <v>29215.6</v>
      </c>
      <c r="H198" s="94">
        <f t="shared" si="2"/>
        <v>0.9903593220338982</v>
      </c>
    </row>
    <row r="199" spans="1:8" ht="12.75">
      <c r="A199" s="95"/>
      <c r="B199" s="22"/>
      <c r="C199" s="28" t="s">
        <v>67</v>
      </c>
      <c r="D199" s="32">
        <v>4210</v>
      </c>
      <c r="E199" s="33">
        <v>17500</v>
      </c>
      <c r="F199" s="15">
        <v>33900</v>
      </c>
      <c r="G199" s="166">
        <v>33877.81</v>
      </c>
      <c r="H199" s="94">
        <f t="shared" si="2"/>
        <v>0.9993454277286135</v>
      </c>
    </row>
    <row r="200" spans="1:8" ht="12.75">
      <c r="A200" s="95"/>
      <c r="B200" s="22"/>
      <c r="C200" s="28" t="s">
        <v>26</v>
      </c>
      <c r="D200" s="34">
        <v>4300</v>
      </c>
      <c r="E200" s="35">
        <f>SUM(E201:E201)</f>
        <v>89000</v>
      </c>
      <c r="F200" s="35">
        <f>SUM(F201:F201)</f>
        <v>440000</v>
      </c>
      <c r="G200" s="169">
        <f>SUM(G201:G201)</f>
        <v>425118.86</v>
      </c>
      <c r="H200" s="94">
        <f t="shared" si="2"/>
        <v>0.9661792272727272</v>
      </c>
    </row>
    <row r="201" spans="1:8" ht="12.75">
      <c r="A201" s="95"/>
      <c r="B201" s="22"/>
      <c r="C201" s="28" t="s">
        <v>319</v>
      </c>
      <c r="D201" s="32"/>
      <c r="E201" s="33">
        <v>89000</v>
      </c>
      <c r="F201" s="15">
        <v>440000</v>
      </c>
      <c r="G201" s="166">
        <v>425118.86</v>
      </c>
      <c r="H201" s="94">
        <f t="shared" si="2"/>
        <v>0.9661792272727272</v>
      </c>
    </row>
    <row r="202" spans="1:8" ht="12.75">
      <c r="A202" s="95"/>
      <c r="B202" s="22"/>
      <c r="C202" s="28" t="s">
        <v>261</v>
      </c>
      <c r="D202" s="32">
        <v>4380</v>
      </c>
      <c r="E202" s="33">
        <v>9000</v>
      </c>
      <c r="F202" s="15">
        <v>9000</v>
      </c>
      <c r="G202" s="166">
        <v>5900</v>
      </c>
      <c r="H202" s="94">
        <f t="shared" si="2"/>
        <v>0.6555555555555556</v>
      </c>
    </row>
    <row r="203" spans="1:8" ht="12.75">
      <c r="A203" s="95"/>
      <c r="B203" s="22"/>
      <c r="C203" s="28" t="s">
        <v>41</v>
      </c>
      <c r="D203" s="32">
        <v>4430</v>
      </c>
      <c r="E203" s="33">
        <v>3500</v>
      </c>
      <c r="F203" s="15">
        <v>1100</v>
      </c>
      <c r="G203" s="166">
        <v>0</v>
      </c>
      <c r="H203" s="94">
        <f t="shared" si="2"/>
        <v>0</v>
      </c>
    </row>
    <row r="204" spans="1:8" ht="12.75">
      <c r="A204" s="95"/>
      <c r="B204" s="22"/>
      <c r="C204" s="28" t="s">
        <v>173</v>
      </c>
      <c r="D204" s="32">
        <v>4420</v>
      </c>
      <c r="E204" s="33">
        <v>6000</v>
      </c>
      <c r="F204" s="15">
        <v>24000</v>
      </c>
      <c r="G204" s="166">
        <v>20775.18</v>
      </c>
      <c r="H204" s="94">
        <f aca="true" t="shared" si="3" ref="H204:H267">G204/F204</f>
        <v>0.8656325</v>
      </c>
    </row>
    <row r="205" spans="1:8" ht="12.75">
      <c r="A205" s="95"/>
      <c r="B205" s="22"/>
      <c r="C205" s="28" t="s">
        <v>185</v>
      </c>
      <c r="D205" s="32">
        <v>4530</v>
      </c>
      <c r="E205" s="33">
        <v>9000</v>
      </c>
      <c r="F205" s="15">
        <v>13500</v>
      </c>
      <c r="G205" s="166">
        <v>12472.93</v>
      </c>
      <c r="H205" s="94">
        <f t="shared" si="3"/>
        <v>0.9239207407407407</v>
      </c>
    </row>
    <row r="206" spans="1:8" ht="18" customHeight="1">
      <c r="A206" s="96"/>
      <c r="B206" s="29">
        <v>75095</v>
      </c>
      <c r="C206" s="30" t="s">
        <v>46</v>
      </c>
      <c r="D206" s="31"/>
      <c r="E206" s="43">
        <f>SUM(E207:E213)-E207</f>
        <v>80217</v>
      </c>
      <c r="F206" s="43">
        <f>SUM(F207:F213)-F207</f>
        <v>111483</v>
      </c>
      <c r="G206" s="173">
        <f>SUM(G207:G213)-G207</f>
        <v>106383.35</v>
      </c>
      <c r="H206" s="94">
        <f t="shared" si="3"/>
        <v>0.9542562543168017</v>
      </c>
    </row>
    <row r="207" spans="1:8" ht="12.75">
      <c r="A207" s="99"/>
      <c r="B207" s="39"/>
      <c r="C207" s="28" t="s">
        <v>41</v>
      </c>
      <c r="D207" s="34">
        <v>4430</v>
      </c>
      <c r="E207" s="35">
        <f>SUM(E208:E211)</f>
        <v>24703</v>
      </c>
      <c r="F207" s="35">
        <f>SUM(F208:F211)</f>
        <v>24703</v>
      </c>
      <c r="G207" s="169">
        <f>SUM(G208:G211)</f>
        <v>22090.84</v>
      </c>
      <c r="H207" s="94">
        <f t="shared" si="3"/>
        <v>0.8942573776464398</v>
      </c>
    </row>
    <row r="208" spans="1:8" ht="12.75">
      <c r="A208" s="95"/>
      <c r="B208" s="22"/>
      <c r="C208" s="28" t="s">
        <v>212</v>
      </c>
      <c r="D208" s="32"/>
      <c r="E208" s="33">
        <v>1577</v>
      </c>
      <c r="F208" s="15">
        <v>1577</v>
      </c>
      <c r="G208" s="166">
        <v>0</v>
      </c>
      <c r="H208" s="94">
        <f t="shared" si="3"/>
        <v>0</v>
      </c>
    </row>
    <row r="209" spans="1:8" ht="12.75">
      <c r="A209" s="95"/>
      <c r="B209" s="22"/>
      <c r="C209" s="28" t="s">
        <v>86</v>
      </c>
      <c r="D209" s="32"/>
      <c r="E209" s="33">
        <v>13305</v>
      </c>
      <c r="F209" s="15">
        <v>13305</v>
      </c>
      <c r="G209" s="166">
        <v>13230.84</v>
      </c>
      <c r="H209" s="94">
        <f t="shared" si="3"/>
        <v>0.9944261555806088</v>
      </c>
    </row>
    <row r="210" spans="1:8" ht="12.75">
      <c r="A210" s="95"/>
      <c r="B210" s="22"/>
      <c r="C210" s="28" t="s">
        <v>213</v>
      </c>
      <c r="D210" s="32"/>
      <c r="E210" s="33">
        <v>2103</v>
      </c>
      <c r="F210" s="15">
        <v>2103</v>
      </c>
      <c r="G210" s="166">
        <v>1360</v>
      </c>
      <c r="H210" s="94">
        <f t="shared" si="3"/>
        <v>0.6466951973371374</v>
      </c>
    </row>
    <row r="211" spans="1:8" ht="12.75">
      <c r="A211" s="95"/>
      <c r="B211" s="22"/>
      <c r="C211" s="28" t="s">
        <v>383</v>
      </c>
      <c r="D211" s="32"/>
      <c r="E211" s="33">
        <v>7718</v>
      </c>
      <c r="F211" s="15">
        <v>7718</v>
      </c>
      <c r="G211" s="166">
        <v>7500</v>
      </c>
      <c r="H211" s="94">
        <f t="shared" si="3"/>
        <v>0.9717543405027209</v>
      </c>
    </row>
    <row r="212" spans="1:8" ht="12.75">
      <c r="A212" s="95"/>
      <c r="B212" s="22"/>
      <c r="C212" s="28" t="s">
        <v>136</v>
      </c>
      <c r="D212" s="32">
        <v>4100</v>
      </c>
      <c r="E212" s="33">
        <v>23780</v>
      </c>
      <c r="F212" s="15">
        <v>13780</v>
      </c>
      <c r="G212" s="166">
        <v>13162.06</v>
      </c>
      <c r="H212" s="94">
        <f t="shared" si="3"/>
        <v>0.9551567489114658</v>
      </c>
    </row>
    <row r="213" spans="1:8" ht="24">
      <c r="A213" s="95"/>
      <c r="B213" s="22"/>
      <c r="C213" s="28" t="s">
        <v>188</v>
      </c>
      <c r="D213" s="32">
        <v>4610</v>
      </c>
      <c r="E213" s="33">
        <v>31734</v>
      </c>
      <c r="F213" s="15">
        <v>73000</v>
      </c>
      <c r="G213" s="166">
        <v>71130.45</v>
      </c>
      <c r="H213" s="94">
        <f t="shared" si="3"/>
        <v>0.9743897260273973</v>
      </c>
    </row>
    <row r="214" spans="1:8" ht="24">
      <c r="A214" s="97">
        <v>751</v>
      </c>
      <c r="B214" s="10"/>
      <c r="C214" s="12" t="s">
        <v>87</v>
      </c>
      <c r="D214" s="11"/>
      <c r="E214" s="44">
        <f>SUM(E215+E217)</f>
        <v>10214</v>
      </c>
      <c r="F214" s="44">
        <f>SUM(F215+F217)</f>
        <v>89012</v>
      </c>
      <c r="G214" s="174">
        <f>SUM(G215+G217)</f>
        <v>89011.26000000001</v>
      </c>
      <c r="H214" s="94">
        <f t="shared" si="3"/>
        <v>0.9999916865141779</v>
      </c>
    </row>
    <row r="215" spans="1:8" ht="24">
      <c r="A215" s="96"/>
      <c r="B215" s="29">
        <v>75101</v>
      </c>
      <c r="C215" s="30" t="s">
        <v>88</v>
      </c>
      <c r="D215" s="31"/>
      <c r="E215" s="20">
        <f>SUM(E216)</f>
        <v>10214</v>
      </c>
      <c r="F215" s="20">
        <f>SUM(F216)</f>
        <v>10214</v>
      </c>
      <c r="G215" s="164">
        <f>SUM(G216)</f>
        <v>10214</v>
      </c>
      <c r="H215" s="94">
        <f t="shared" si="3"/>
        <v>1</v>
      </c>
    </row>
    <row r="216" spans="1:8" ht="12.75">
      <c r="A216" s="95"/>
      <c r="B216" s="22"/>
      <c r="C216" s="28" t="s">
        <v>33</v>
      </c>
      <c r="D216" s="32">
        <v>4010</v>
      </c>
      <c r="E216" s="15">
        <v>10214</v>
      </c>
      <c r="F216" s="15">
        <v>10214</v>
      </c>
      <c r="G216" s="166">
        <v>10214</v>
      </c>
      <c r="H216" s="94">
        <f t="shared" si="3"/>
        <v>1</v>
      </c>
    </row>
    <row r="217" spans="1:8" ht="12.75">
      <c r="A217" s="95"/>
      <c r="B217" s="27" t="s">
        <v>401</v>
      </c>
      <c r="C217" s="18" t="s">
        <v>402</v>
      </c>
      <c r="D217" s="19"/>
      <c r="E217" s="21">
        <f>SUM(E218:E227)</f>
        <v>0</v>
      </c>
      <c r="F217" s="21">
        <f>SUM(F218:F227)</f>
        <v>78798</v>
      </c>
      <c r="G217" s="162">
        <f>SUM(G218:G227)</f>
        <v>78797.26000000001</v>
      </c>
      <c r="H217" s="94">
        <f t="shared" si="3"/>
        <v>0.9999906088987032</v>
      </c>
    </row>
    <row r="218" spans="1:8" ht="12.75">
      <c r="A218" s="95"/>
      <c r="B218" s="22"/>
      <c r="C218" s="28" t="s">
        <v>70</v>
      </c>
      <c r="D218" s="47">
        <v>3030</v>
      </c>
      <c r="E218" s="15"/>
      <c r="F218" s="15">
        <v>43740</v>
      </c>
      <c r="G218" s="166">
        <v>43740</v>
      </c>
      <c r="H218" s="94">
        <f t="shared" si="3"/>
        <v>1</v>
      </c>
    </row>
    <row r="219" spans="1:8" ht="12.75">
      <c r="A219" s="95"/>
      <c r="B219" s="22"/>
      <c r="C219" s="48" t="s">
        <v>35</v>
      </c>
      <c r="D219" s="32">
        <v>4110</v>
      </c>
      <c r="E219" s="15"/>
      <c r="F219" s="15">
        <v>2590</v>
      </c>
      <c r="G219" s="166">
        <v>2589.9</v>
      </c>
      <c r="H219" s="94">
        <f t="shared" si="3"/>
        <v>0.99996138996139</v>
      </c>
    </row>
    <row r="220" spans="1:8" ht="12.75">
      <c r="A220" s="95"/>
      <c r="B220" s="22"/>
      <c r="C220" s="48" t="s">
        <v>80</v>
      </c>
      <c r="D220" s="32">
        <v>4120</v>
      </c>
      <c r="E220" s="15"/>
      <c r="F220" s="15">
        <v>418</v>
      </c>
      <c r="G220" s="166">
        <v>417.73</v>
      </c>
      <c r="H220" s="94">
        <f t="shared" si="3"/>
        <v>0.999354066985646</v>
      </c>
    </row>
    <row r="221" spans="1:8" ht="12.75">
      <c r="A221" s="95"/>
      <c r="B221" s="22"/>
      <c r="C221" s="48" t="s">
        <v>191</v>
      </c>
      <c r="D221" s="32">
        <v>4170</v>
      </c>
      <c r="E221" s="15"/>
      <c r="F221" s="15">
        <v>22000</v>
      </c>
      <c r="G221" s="166">
        <v>22000</v>
      </c>
      <c r="H221" s="94">
        <f t="shared" si="3"/>
        <v>1</v>
      </c>
    </row>
    <row r="222" spans="1:8" ht="12.75">
      <c r="A222" s="95"/>
      <c r="B222" s="22"/>
      <c r="C222" s="48" t="s">
        <v>67</v>
      </c>
      <c r="D222" s="32">
        <v>4210</v>
      </c>
      <c r="E222" s="15"/>
      <c r="F222" s="15">
        <v>5054</v>
      </c>
      <c r="G222" s="166">
        <v>5053.95</v>
      </c>
      <c r="H222" s="94">
        <f t="shared" si="3"/>
        <v>0.9999901068460625</v>
      </c>
    </row>
    <row r="223" spans="1:8" ht="12.75">
      <c r="A223" s="95"/>
      <c r="B223" s="22"/>
      <c r="C223" s="48" t="s">
        <v>94</v>
      </c>
      <c r="D223" s="32">
        <v>4260</v>
      </c>
      <c r="E223" s="15"/>
      <c r="F223" s="15">
        <v>200</v>
      </c>
      <c r="G223" s="166">
        <v>200</v>
      </c>
      <c r="H223" s="94">
        <f t="shared" si="3"/>
        <v>1</v>
      </c>
    </row>
    <row r="224" spans="1:8" ht="12.75">
      <c r="A224" s="95"/>
      <c r="B224" s="22"/>
      <c r="C224" s="48" t="s">
        <v>39</v>
      </c>
      <c r="D224" s="32">
        <v>4300</v>
      </c>
      <c r="E224" s="15"/>
      <c r="F224" s="15">
        <v>1453</v>
      </c>
      <c r="G224" s="166">
        <v>1452.96</v>
      </c>
      <c r="H224" s="94">
        <f t="shared" si="3"/>
        <v>0.999972470750172</v>
      </c>
    </row>
    <row r="225" spans="1:8" ht="12.75">
      <c r="A225" s="95"/>
      <c r="B225" s="22"/>
      <c r="C225" s="28" t="s">
        <v>254</v>
      </c>
      <c r="D225" s="32">
        <v>4370</v>
      </c>
      <c r="E225" s="15"/>
      <c r="F225" s="15">
        <v>200</v>
      </c>
      <c r="G225" s="166">
        <v>200</v>
      </c>
      <c r="H225" s="94">
        <f t="shared" si="3"/>
        <v>1</v>
      </c>
    </row>
    <row r="226" spans="1:8" ht="12.75">
      <c r="A226" s="95"/>
      <c r="B226" s="22"/>
      <c r="C226" s="28" t="s">
        <v>258</v>
      </c>
      <c r="D226" s="32">
        <v>4400</v>
      </c>
      <c r="E226" s="15"/>
      <c r="F226" s="15">
        <v>2600</v>
      </c>
      <c r="G226" s="166">
        <v>2600</v>
      </c>
      <c r="H226" s="94">
        <f t="shared" si="3"/>
        <v>1</v>
      </c>
    </row>
    <row r="227" spans="1:8" ht="24">
      <c r="A227" s="95"/>
      <c r="B227" s="22"/>
      <c r="C227" s="28" t="s">
        <v>256</v>
      </c>
      <c r="D227" s="32">
        <v>4740</v>
      </c>
      <c r="E227" s="15"/>
      <c r="F227" s="15">
        <v>543</v>
      </c>
      <c r="G227" s="166">
        <v>542.72</v>
      </c>
      <c r="H227" s="94">
        <f t="shared" si="3"/>
        <v>0.9994843462246777</v>
      </c>
    </row>
    <row r="228" spans="1:8" ht="12.75">
      <c r="A228" s="97">
        <v>754</v>
      </c>
      <c r="B228" s="10"/>
      <c r="C228" s="12" t="s">
        <v>89</v>
      </c>
      <c r="D228" s="11"/>
      <c r="E228" s="44">
        <f>SUM(E229++E264+E273+E280)</f>
        <v>6825400</v>
      </c>
      <c r="F228" s="44">
        <f>SUM(F229++F264+F273+F280)</f>
        <v>6754887</v>
      </c>
      <c r="G228" s="174">
        <f>SUM(G229++G264+G273+G280)</f>
        <v>6633869.200000001</v>
      </c>
      <c r="H228" s="94">
        <f t="shared" si="3"/>
        <v>0.982084407925699</v>
      </c>
    </row>
    <row r="229" spans="1:8" ht="12.75">
      <c r="A229" s="96"/>
      <c r="B229" s="29">
        <v>75411</v>
      </c>
      <c r="C229" s="45" t="s">
        <v>91</v>
      </c>
      <c r="D229" s="31"/>
      <c r="E229" s="21">
        <f>SUM(E230:E263)</f>
        <v>6308000</v>
      </c>
      <c r="F229" s="21">
        <f>SUM(F230:F263)</f>
        <v>6229787</v>
      </c>
      <c r="G229" s="162">
        <f>SUM(G230:G263)</f>
        <v>6229278.140000001</v>
      </c>
      <c r="H229" s="94">
        <f t="shared" si="3"/>
        <v>0.9999183182346364</v>
      </c>
    </row>
    <row r="230" spans="1:8" ht="12.75">
      <c r="A230" s="96"/>
      <c r="B230" s="46"/>
      <c r="C230" s="28" t="s">
        <v>70</v>
      </c>
      <c r="D230" s="47">
        <v>3030</v>
      </c>
      <c r="E230" s="33">
        <v>2560</v>
      </c>
      <c r="F230" s="15"/>
      <c r="G230" s="175"/>
      <c r="H230" s="94"/>
    </row>
    <row r="231" spans="1:8" ht="24">
      <c r="A231" s="95"/>
      <c r="B231" s="22"/>
      <c r="C231" s="28" t="s">
        <v>189</v>
      </c>
      <c r="D231" s="32">
        <v>3070</v>
      </c>
      <c r="E231" s="33">
        <v>194770</v>
      </c>
      <c r="F231" s="15">
        <v>154276</v>
      </c>
      <c r="G231" s="171">
        <v>154275.87</v>
      </c>
      <c r="H231" s="94">
        <f t="shared" si="3"/>
        <v>0.999999157354352</v>
      </c>
    </row>
    <row r="232" spans="1:8" ht="12.75">
      <c r="A232" s="95"/>
      <c r="B232" s="22"/>
      <c r="C232" s="48" t="s">
        <v>33</v>
      </c>
      <c r="D232" s="32">
        <v>4010</v>
      </c>
      <c r="E232" s="33">
        <v>34123</v>
      </c>
      <c r="F232" s="15">
        <v>37080</v>
      </c>
      <c r="G232" s="171">
        <v>37079.22</v>
      </c>
      <c r="H232" s="94">
        <f t="shared" si="3"/>
        <v>0.9999789644012945</v>
      </c>
    </row>
    <row r="233" spans="1:8" ht="12.75">
      <c r="A233" s="95"/>
      <c r="B233" s="22"/>
      <c r="C233" s="48" t="s">
        <v>92</v>
      </c>
      <c r="D233" s="32">
        <v>4020</v>
      </c>
      <c r="E233" s="33">
        <v>125558</v>
      </c>
      <c r="F233" s="15">
        <v>132865</v>
      </c>
      <c r="G233" s="171">
        <v>132864.91</v>
      </c>
      <c r="H233" s="94">
        <f t="shared" si="3"/>
        <v>0.9999993226207052</v>
      </c>
    </row>
    <row r="234" spans="1:8" ht="12.75">
      <c r="A234" s="95"/>
      <c r="B234" s="22"/>
      <c r="C234" s="48" t="s">
        <v>15</v>
      </c>
      <c r="D234" s="32">
        <v>4040</v>
      </c>
      <c r="E234" s="33">
        <v>13574</v>
      </c>
      <c r="F234" s="15">
        <v>11347</v>
      </c>
      <c r="G234" s="171">
        <v>11346.36</v>
      </c>
      <c r="H234" s="94">
        <f t="shared" si="3"/>
        <v>0.9999435974266326</v>
      </c>
    </row>
    <row r="235" spans="1:8" ht="24">
      <c r="A235" s="95"/>
      <c r="B235" s="22"/>
      <c r="C235" s="28" t="s">
        <v>186</v>
      </c>
      <c r="D235" s="32">
        <v>4050</v>
      </c>
      <c r="E235" s="33">
        <v>3493200</v>
      </c>
      <c r="F235" s="15">
        <v>3090046</v>
      </c>
      <c r="G235" s="171">
        <v>3090045.95</v>
      </c>
      <c r="H235" s="94">
        <f t="shared" si="3"/>
        <v>0.9999999838190111</v>
      </c>
    </row>
    <row r="236" spans="1:8" ht="24">
      <c r="A236" s="95"/>
      <c r="B236" s="22"/>
      <c r="C236" s="28" t="s">
        <v>206</v>
      </c>
      <c r="D236" s="32">
        <v>4060</v>
      </c>
      <c r="E236" s="33">
        <v>244668</v>
      </c>
      <c r="F236" s="15">
        <v>752464</v>
      </c>
      <c r="G236" s="171">
        <v>752463.81</v>
      </c>
      <c r="H236" s="94">
        <f t="shared" si="3"/>
        <v>0.9999997474962258</v>
      </c>
    </row>
    <row r="237" spans="1:8" ht="24">
      <c r="A237" s="95"/>
      <c r="B237" s="22"/>
      <c r="C237" s="28" t="s">
        <v>190</v>
      </c>
      <c r="D237" s="32">
        <v>4070</v>
      </c>
      <c r="E237" s="33">
        <v>290984</v>
      </c>
      <c r="F237" s="15">
        <v>274922</v>
      </c>
      <c r="G237" s="171">
        <v>274921.63</v>
      </c>
      <c r="H237" s="94">
        <f t="shared" si="3"/>
        <v>0.9999986541637265</v>
      </c>
    </row>
    <row r="238" spans="1:8" ht="24">
      <c r="A238" s="95"/>
      <c r="B238" s="22"/>
      <c r="C238" s="28" t="s">
        <v>149</v>
      </c>
      <c r="D238" s="32">
        <v>4080</v>
      </c>
      <c r="E238" s="33">
        <v>83974</v>
      </c>
      <c r="F238" s="15">
        <v>50670</v>
      </c>
      <c r="G238" s="171">
        <v>50669.5</v>
      </c>
      <c r="H238" s="94">
        <f t="shared" si="3"/>
        <v>0.9999901322281429</v>
      </c>
    </row>
    <row r="239" spans="1:8" ht="12.75">
      <c r="A239" s="95"/>
      <c r="B239" s="22"/>
      <c r="C239" s="48" t="s">
        <v>35</v>
      </c>
      <c r="D239" s="32">
        <v>4110</v>
      </c>
      <c r="E239" s="33">
        <v>29210</v>
      </c>
      <c r="F239" s="15">
        <v>27440</v>
      </c>
      <c r="G239" s="171">
        <v>27440</v>
      </c>
      <c r="H239" s="94">
        <f t="shared" si="3"/>
        <v>1</v>
      </c>
    </row>
    <row r="240" spans="1:8" ht="12.75">
      <c r="A240" s="95"/>
      <c r="B240" s="22"/>
      <c r="C240" s="48" t="s">
        <v>80</v>
      </c>
      <c r="D240" s="32">
        <v>4120</v>
      </c>
      <c r="E240" s="33">
        <v>4363</v>
      </c>
      <c r="F240" s="15">
        <v>4131</v>
      </c>
      <c r="G240" s="171">
        <v>4131</v>
      </c>
      <c r="H240" s="94">
        <f t="shared" si="3"/>
        <v>1</v>
      </c>
    </row>
    <row r="241" spans="1:8" ht="12.75">
      <c r="A241" s="95"/>
      <c r="B241" s="22"/>
      <c r="C241" s="48" t="s">
        <v>191</v>
      </c>
      <c r="D241" s="32">
        <v>4170</v>
      </c>
      <c r="E241" s="33">
        <v>8700</v>
      </c>
      <c r="F241" s="15">
        <v>8700</v>
      </c>
      <c r="G241" s="171">
        <v>8700</v>
      </c>
      <c r="H241" s="94">
        <f t="shared" si="3"/>
        <v>1</v>
      </c>
    </row>
    <row r="242" spans="1:8" ht="24">
      <c r="A242" s="95"/>
      <c r="B242" s="22"/>
      <c r="C242" s="28" t="s">
        <v>192</v>
      </c>
      <c r="D242" s="32">
        <v>4180</v>
      </c>
      <c r="E242" s="33">
        <v>182420</v>
      </c>
      <c r="F242" s="15">
        <v>122540</v>
      </c>
      <c r="G242" s="171">
        <v>122539.32</v>
      </c>
      <c r="H242" s="94">
        <f t="shared" si="3"/>
        <v>0.9999944507915783</v>
      </c>
    </row>
    <row r="243" spans="1:8" ht="12.75">
      <c r="A243" s="95"/>
      <c r="B243" s="22"/>
      <c r="C243" s="48" t="s">
        <v>67</v>
      </c>
      <c r="D243" s="32">
        <v>4210</v>
      </c>
      <c r="E243" s="33">
        <v>169549</v>
      </c>
      <c r="F243" s="15">
        <v>218465</v>
      </c>
      <c r="G243" s="171">
        <v>218463.82</v>
      </c>
      <c r="H243" s="94">
        <f t="shared" si="3"/>
        <v>0.9999945986771337</v>
      </c>
    </row>
    <row r="244" spans="1:8" ht="12.75">
      <c r="A244" s="95"/>
      <c r="B244" s="22"/>
      <c r="C244" s="48" t="s">
        <v>93</v>
      </c>
      <c r="D244" s="32">
        <v>4220</v>
      </c>
      <c r="E244" s="33">
        <v>1700</v>
      </c>
      <c r="F244" s="15">
        <v>548</v>
      </c>
      <c r="G244" s="171">
        <v>547.24</v>
      </c>
      <c r="H244" s="94">
        <f t="shared" si="3"/>
        <v>0.9986131386861314</v>
      </c>
    </row>
    <row r="245" spans="1:8" ht="12.75">
      <c r="A245" s="95"/>
      <c r="B245" s="22"/>
      <c r="C245" s="28" t="s">
        <v>294</v>
      </c>
      <c r="D245" s="32">
        <v>4230</v>
      </c>
      <c r="E245" s="33">
        <v>1000</v>
      </c>
      <c r="F245" s="15">
        <v>167</v>
      </c>
      <c r="G245" s="171">
        <v>166.92</v>
      </c>
      <c r="H245" s="94">
        <f t="shared" si="3"/>
        <v>0.9995209580838322</v>
      </c>
    </row>
    <row r="246" spans="1:8" ht="12.75">
      <c r="A246" s="95"/>
      <c r="B246" s="22"/>
      <c r="C246" s="48" t="s">
        <v>94</v>
      </c>
      <c r="D246" s="32">
        <v>4260</v>
      </c>
      <c r="E246" s="33">
        <v>101445</v>
      </c>
      <c r="F246" s="15">
        <v>114260</v>
      </c>
      <c r="G246" s="171">
        <v>114259.69</v>
      </c>
      <c r="H246" s="94">
        <f t="shared" si="3"/>
        <v>0.9999972868895501</v>
      </c>
    </row>
    <row r="247" spans="1:8" ht="12.75">
      <c r="A247" s="95"/>
      <c r="B247" s="22"/>
      <c r="C247" s="48" t="s">
        <v>38</v>
      </c>
      <c r="D247" s="32">
        <v>4270</v>
      </c>
      <c r="E247" s="33">
        <v>64476</v>
      </c>
      <c r="F247" s="15">
        <v>49917</v>
      </c>
      <c r="G247" s="171">
        <v>49917</v>
      </c>
      <c r="H247" s="94">
        <f t="shared" si="3"/>
        <v>1</v>
      </c>
    </row>
    <row r="248" spans="1:8" ht="12.75">
      <c r="A248" s="95"/>
      <c r="B248" s="22"/>
      <c r="C248" s="48" t="s">
        <v>19</v>
      </c>
      <c r="D248" s="32">
        <v>4280</v>
      </c>
      <c r="E248" s="33">
        <v>18780</v>
      </c>
      <c r="F248" s="15">
        <v>30145</v>
      </c>
      <c r="G248" s="171">
        <v>30145</v>
      </c>
      <c r="H248" s="94">
        <f t="shared" si="3"/>
        <v>1</v>
      </c>
    </row>
    <row r="249" spans="1:8" ht="12.75">
      <c r="A249" s="95"/>
      <c r="B249" s="22"/>
      <c r="C249" s="48" t="s">
        <v>39</v>
      </c>
      <c r="D249" s="32">
        <v>4300</v>
      </c>
      <c r="E249" s="33">
        <v>42479</v>
      </c>
      <c r="F249" s="15">
        <v>23487</v>
      </c>
      <c r="G249" s="171">
        <v>23486.28</v>
      </c>
      <c r="H249" s="94">
        <f t="shared" si="3"/>
        <v>0.9999693447439009</v>
      </c>
    </row>
    <row r="250" spans="1:8" ht="12.75">
      <c r="A250" s="95"/>
      <c r="B250" s="22"/>
      <c r="C250" s="48" t="s">
        <v>40</v>
      </c>
      <c r="D250" s="32">
        <v>4410</v>
      </c>
      <c r="E250" s="33">
        <v>5588</v>
      </c>
      <c r="F250" s="15">
        <v>2114</v>
      </c>
      <c r="G250" s="171">
        <v>2114</v>
      </c>
      <c r="H250" s="94">
        <f t="shared" si="3"/>
        <v>1</v>
      </c>
    </row>
    <row r="251" spans="1:8" ht="12.75">
      <c r="A251" s="95"/>
      <c r="B251" s="22"/>
      <c r="C251" s="48" t="s">
        <v>41</v>
      </c>
      <c r="D251" s="32">
        <v>4430</v>
      </c>
      <c r="E251" s="33">
        <v>24581</v>
      </c>
      <c r="F251" s="15">
        <v>24048</v>
      </c>
      <c r="G251" s="171">
        <v>24047.55</v>
      </c>
      <c r="H251" s="94">
        <f t="shared" si="3"/>
        <v>0.9999812874251497</v>
      </c>
    </row>
    <row r="252" spans="1:8" ht="12.75">
      <c r="A252" s="95"/>
      <c r="B252" s="22"/>
      <c r="C252" s="48" t="s">
        <v>95</v>
      </c>
      <c r="D252" s="32">
        <v>4440</v>
      </c>
      <c r="E252" s="33">
        <v>4420</v>
      </c>
      <c r="F252" s="15">
        <v>4334</v>
      </c>
      <c r="G252" s="171">
        <v>4334</v>
      </c>
      <c r="H252" s="94">
        <f t="shared" si="3"/>
        <v>1</v>
      </c>
    </row>
    <row r="253" spans="1:8" ht="24">
      <c r="A253" s="95"/>
      <c r="B253" s="22"/>
      <c r="C253" s="28" t="s">
        <v>184</v>
      </c>
      <c r="D253" s="32">
        <v>4500</v>
      </c>
      <c r="E253" s="33">
        <v>400</v>
      </c>
      <c r="F253" s="15">
        <v>373</v>
      </c>
      <c r="G253" s="171">
        <v>373</v>
      </c>
      <c r="H253" s="94">
        <f t="shared" si="3"/>
        <v>1</v>
      </c>
    </row>
    <row r="254" spans="1:8" ht="12.75">
      <c r="A254" s="95"/>
      <c r="B254" s="22"/>
      <c r="C254" s="28" t="s">
        <v>44</v>
      </c>
      <c r="D254" s="32">
        <v>4510</v>
      </c>
      <c r="E254" s="33">
        <v>750</v>
      </c>
      <c r="F254" s="15">
        <v>746</v>
      </c>
      <c r="G254" s="171">
        <v>745.71</v>
      </c>
      <c r="H254" s="94">
        <f t="shared" si="3"/>
        <v>0.9996112600536193</v>
      </c>
    </row>
    <row r="255" spans="1:8" ht="24">
      <c r="A255" s="95"/>
      <c r="B255" s="22"/>
      <c r="C255" s="28" t="s">
        <v>14</v>
      </c>
      <c r="D255" s="32">
        <v>4520</v>
      </c>
      <c r="E255" s="33">
        <v>657</v>
      </c>
      <c r="F255" s="15">
        <v>0</v>
      </c>
      <c r="G255" s="171">
        <v>0</v>
      </c>
      <c r="H255" s="94"/>
    </row>
    <row r="256" spans="1:8" ht="12.75">
      <c r="A256" s="95"/>
      <c r="B256" s="22"/>
      <c r="C256" s="28" t="s">
        <v>199</v>
      </c>
      <c r="D256" s="32">
        <v>4350</v>
      </c>
      <c r="E256" s="33">
        <v>2135</v>
      </c>
      <c r="F256" s="15">
        <v>2723</v>
      </c>
      <c r="G256" s="171">
        <v>2722.81</v>
      </c>
      <c r="H256" s="94">
        <f t="shared" si="3"/>
        <v>0.9999302240176275</v>
      </c>
    </row>
    <row r="257" spans="1:8" ht="12.75">
      <c r="A257" s="95"/>
      <c r="B257" s="22"/>
      <c r="C257" s="28" t="s">
        <v>253</v>
      </c>
      <c r="D257" s="32">
        <v>4360</v>
      </c>
      <c r="E257" s="33">
        <v>8100</v>
      </c>
      <c r="F257" s="15">
        <v>6749</v>
      </c>
      <c r="G257" s="171">
        <v>6748.44</v>
      </c>
      <c r="H257" s="94">
        <f t="shared" si="3"/>
        <v>0.9999170247444065</v>
      </c>
    </row>
    <row r="258" spans="1:8" ht="12.75">
      <c r="A258" s="95"/>
      <c r="B258" s="22"/>
      <c r="C258" s="28" t="s">
        <v>254</v>
      </c>
      <c r="D258" s="32">
        <v>4370</v>
      </c>
      <c r="E258" s="33">
        <v>7500</v>
      </c>
      <c r="F258" s="15">
        <v>5478</v>
      </c>
      <c r="G258" s="171">
        <v>5477.72</v>
      </c>
      <c r="H258" s="94">
        <f t="shared" si="3"/>
        <v>0.9999488864549106</v>
      </c>
    </row>
    <row r="259" spans="1:8" ht="24">
      <c r="A259" s="95"/>
      <c r="B259" s="22"/>
      <c r="C259" s="28" t="s">
        <v>256</v>
      </c>
      <c r="D259" s="32">
        <v>4740</v>
      </c>
      <c r="E259" s="33">
        <v>1653</v>
      </c>
      <c r="F259" s="15">
        <v>1652</v>
      </c>
      <c r="G259" s="171">
        <v>1651.39</v>
      </c>
      <c r="H259" s="94">
        <f t="shared" si="3"/>
        <v>0.9996307506053269</v>
      </c>
    </row>
    <row r="260" spans="1:8" ht="12.75">
      <c r="A260" s="95"/>
      <c r="B260" s="22"/>
      <c r="C260" s="28" t="s">
        <v>43</v>
      </c>
      <c r="D260" s="32">
        <v>4480</v>
      </c>
      <c r="E260" s="33">
        <v>28565</v>
      </c>
      <c r="F260" s="15">
        <v>28772</v>
      </c>
      <c r="G260" s="171">
        <v>28772</v>
      </c>
      <c r="H260" s="94">
        <f t="shared" si="3"/>
        <v>1</v>
      </c>
    </row>
    <row r="261" spans="1:8" ht="24">
      <c r="A261" s="95"/>
      <c r="B261" s="22"/>
      <c r="C261" s="28" t="s">
        <v>257</v>
      </c>
      <c r="D261" s="32">
        <v>4750</v>
      </c>
      <c r="E261" s="33">
        <v>11118</v>
      </c>
      <c r="F261" s="15">
        <v>14328</v>
      </c>
      <c r="G261" s="171">
        <v>14328</v>
      </c>
      <c r="H261" s="94">
        <f t="shared" si="3"/>
        <v>1</v>
      </c>
    </row>
    <row r="262" spans="1:8" ht="12.75">
      <c r="A262" s="95"/>
      <c r="B262" s="49"/>
      <c r="C262" s="28" t="s">
        <v>330</v>
      </c>
      <c r="D262" s="32">
        <v>6060</v>
      </c>
      <c r="E262" s="15">
        <v>1005000</v>
      </c>
      <c r="F262" s="15">
        <v>910000</v>
      </c>
      <c r="G262" s="171">
        <v>909500</v>
      </c>
      <c r="H262" s="94">
        <f t="shared" si="3"/>
        <v>0.9994505494505495</v>
      </c>
    </row>
    <row r="263" spans="1:8" ht="12.75">
      <c r="A263" s="95"/>
      <c r="B263" s="49"/>
      <c r="C263" s="28" t="s">
        <v>53</v>
      </c>
      <c r="D263" s="32">
        <v>6050</v>
      </c>
      <c r="E263" s="15">
        <v>100000</v>
      </c>
      <c r="F263" s="15">
        <v>125000</v>
      </c>
      <c r="G263" s="171">
        <v>125000</v>
      </c>
      <c r="H263" s="94">
        <f t="shared" si="3"/>
        <v>1</v>
      </c>
    </row>
    <row r="264" spans="1:8" ht="18" customHeight="1">
      <c r="A264" s="96"/>
      <c r="B264" s="29">
        <v>75414</v>
      </c>
      <c r="C264" s="45" t="s">
        <v>96</v>
      </c>
      <c r="D264" s="31"/>
      <c r="E264" s="43">
        <f>SUM(E265:E272)</f>
        <v>24400</v>
      </c>
      <c r="F264" s="43">
        <f>SUM(F265:F272)</f>
        <v>24400</v>
      </c>
      <c r="G264" s="173">
        <f>SUM(G265:G272)</f>
        <v>20581.83</v>
      </c>
      <c r="H264" s="94">
        <f t="shared" si="3"/>
        <v>0.8435176229508198</v>
      </c>
    </row>
    <row r="265" spans="1:8" ht="12.75">
      <c r="A265" s="95"/>
      <c r="B265" s="22"/>
      <c r="C265" s="48" t="s">
        <v>36</v>
      </c>
      <c r="D265" s="32">
        <v>4210</v>
      </c>
      <c r="E265" s="40">
        <v>10000</v>
      </c>
      <c r="F265" s="15">
        <v>10865</v>
      </c>
      <c r="G265" s="171">
        <v>10771.32</v>
      </c>
      <c r="H265" s="94">
        <f t="shared" si="3"/>
        <v>0.9913778186838472</v>
      </c>
    </row>
    <row r="266" spans="1:8" ht="12.75">
      <c r="A266" s="95"/>
      <c r="B266" s="22"/>
      <c r="C266" s="48" t="s">
        <v>191</v>
      </c>
      <c r="D266" s="32">
        <v>4170</v>
      </c>
      <c r="E266" s="40">
        <v>1000</v>
      </c>
      <c r="F266" s="15">
        <v>1000</v>
      </c>
      <c r="G266" s="171">
        <v>0</v>
      </c>
      <c r="H266" s="94">
        <f t="shared" si="3"/>
        <v>0</v>
      </c>
    </row>
    <row r="267" spans="1:8" ht="12.75">
      <c r="A267" s="95"/>
      <c r="B267" s="22"/>
      <c r="C267" s="48" t="s">
        <v>37</v>
      </c>
      <c r="D267" s="32">
        <v>4260</v>
      </c>
      <c r="E267" s="40">
        <v>1500</v>
      </c>
      <c r="F267" s="15">
        <v>1800</v>
      </c>
      <c r="G267" s="171">
        <v>1415.97</v>
      </c>
      <c r="H267" s="94">
        <f t="shared" si="3"/>
        <v>0.78665</v>
      </c>
    </row>
    <row r="268" spans="1:8" ht="12.75">
      <c r="A268" s="95"/>
      <c r="B268" s="22"/>
      <c r="C268" s="48" t="s">
        <v>158</v>
      </c>
      <c r="D268" s="32">
        <v>4270</v>
      </c>
      <c r="E268" s="40">
        <v>7000</v>
      </c>
      <c r="F268" s="15">
        <v>6000</v>
      </c>
      <c r="G268" s="171">
        <v>5856</v>
      </c>
      <c r="H268" s="94">
        <f aca="true" t="shared" si="4" ref="H268:H331">G268/F268</f>
        <v>0.976</v>
      </c>
    </row>
    <row r="269" spans="1:8" ht="12.75">
      <c r="A269" s="95"/>
      <c r="B269" s="22"/>
      <c r="C269" s="48" t="s">
        <v>39</v>
      </c>
      <c r="D269" s="32">
        <v>4300</v>
      </c>
      <c r="E269" s="40">
        <v>2000</v>
      </c>
      <c r="F269" s="15">
        <v>2000</v>
      </c>
      <c r="G269" s="171">
        <v>489.74</v>
      </c>
      <c r="H269" s="94">
        <f t="shared" si="4"/>
        <v>0.24487</v>
      </c>
    </row>
    <row r="270" spans="1:8" ht="12.75">
      <c r="A270" s="95"/>
      <c r="B270" s="22"/>
      <c r="C270" s="48" t="s">
        <v>207</v>
      </c>
      <c r="D270" s="32">
        <v>4410</v>
      </c>
      <c r="E270" s="40">
        <v>1200</v>
      </c>
      <c r="F270" s="15">
        <v>900</v>
      </c>
      <c r="G270" s="171">
        <v>213.8</v>
      </c>
      <c r="H270" s="94">
        <f t="shared" si="4"/>
        <v>0.23755555555555558</v>
      </c>
    </row>
    <row r="271" spans="1:8" ht="24">
      <c r="A271" s="95"/>
      <c r="B271" s="22"/>
      <c r="C271" s="28" t="s">
        <v>257</v>
      </c>
      <c r="D271" s="32">
        <v>4750</v>
      </c>
      <c r="E271" s="40">
        <v>500</v>
      </c>
      <c r="F271" s="15">
        <v>255</v>
      </c>
      <c r="G271" s="171">
        <v>255</v>
      </c>
      <c r="H271" s="94">
        <f t="shared" si="4"/>
        <v>1</v>
      </c>
    </row>
    <row r="272" spans="1:8" ht="24">
      <c r="A272" s="95"/>
      <c r="B272" s="22"/>
      <c r="C272" s="28" t="s">
        <v>255</v>
      </c>
      <c r="D272" s="32">
        <v>4700</v>
      </c>
      <c r="E272" s="40">
        <v>1200</v>
      </c>
      <c r="F272" s="15">
        <v>1580</v>
      </c>
      <c r="G272" s="171">
        <v>1580</v>
      </c>
      <c r="H272" s="94">
        <f t="shared" si="4"/>
        <v>1</v>
      </c>
    </row>
    <row r="273" spans="1:8" ht="18" customHeight="1">
      <c r="A273" s="96"/>
      <c r="B273" s="29">
        <v>75416</v>
      </c>
      <c r="C273" s="45" t="s">
        <v>97</v>
      </c>
      <c r="D273" s="31"/>
      <c r="E273" s="43">
        <f>SUM(E274:E279)</f>
        <v>73000</v>
      </c>
      <c r="F273" s="43">
        <f>SUM(F274:F279)</f>
        <v>73000</v>
      </c>
      <c r="G273" s="173">
        <f>SUM(G274:G279)</f>
        <v>44364.54</v>
      </c>
      <c r="H273" s="94">
        <f t="shared" si="4"/>
        <v>0.6077334246575342</v>
      </c>
    </row>
    <row r="274" spans="1:8" ht="12.75">
      <c r="A274" s="95"/>
      <c r="B274" s="22"/>
      <c r="C274" s="48" t="s">
        <v>5</v>
      </c>
      <c r="D274" s="32">
        <v>3020</v>
      </c>
      <c r="E274" s="40">
        <v>9100</v>
      </c>
      <c r="F274" s="15">
        <v>9100</v>
      </c>
      <c r="G274" s="171">
        <v>5874.98</v>
      </c>
      <c r="H274" s="94">
        <f t="shared" si="4"/>
        <v>0.6456021978021977</v>
      </c>
    </row>
    <row r="275" spans="1:8" ht="12.75">
      <c r="A275" s="95"/>
      <c r="B275" s="22"/>
      <c r="C275" s="48" t="s">
        <v>36</v>
      </c>
      <c r="D275" s="32">
        <v>4210</v>
      </c>
      <c r="E275" s="40">
        <v>38000</v>
      </c>
      <c r="F275" s="15">
        <v>38000</v>
      </c>
      <c r="G275" s="171">
        <v>26348.73</v>
      </c>
      <c r="H275" s="94">
        <f t="shared" si="4"/>
        <v>0.6933876315789473</v>
      </c>
    </row>
    <row r="276" spans="1:8" ht="12.75">
      <c r="A276" s="95"/>
      <c r="B276" s="22"/>
      <c r="C276" s="48" t="s">
        <v>39</v>
      </c>
      <c r="D276" s="32">
        <v>4300</v>
      </c>
      <c r="E276" s="40">
        <v>9500</v>
      </c>
      <c r="F276" s="15">
        <v>9500</v>
      </c>
      <c r="G276" s="171">
        <v>8616.71</v>
      </c>
      <c r="H276" s="94">
        <f t="shared" si="4"/>
        <v>0.9070221052631579</v>
      </c>
    </row>
    <row r="277" spans="1:8" ht="12.75">
      <c r="A277" s="95"/>
      <c r="B277" s="22"/>
      <c r="C277" s="48" t="s">
        <v>40</v>
      </c>
      <c r="D277" s="32">
        <v>4410</v>
      </c>
      <c r="E277" s="40">
        <v>3000</v>
      </c>
      <c r="F277" s="15">
        <v>3000</v>
      </c>
      <c r="G277" s="171">
        <v>564.12</v>
      </c>
      <c r="H277" s="94">
        <f t="shared" si="4"/>
        <v>0.18804</v>
      </c>
    </row>
    <row r="278" spans="1:8" ht="24">
      <c r="A278" s="95"/>
      <c r="B278" s="22"/>
      <c r="C278" s="28" t="s">
        <v>255</v>
      </c>
      <c r="D278" s="32">
        <v>4700</v>
      </c>
      <c r="E278" s="40">
        <v>13000</v>
      </c>
      <c r="F278" s="15">
        <v>13000</v>
      </c>
      <c r="G278" s="171">
        <v>2660</v>
      </c>
      <c r="H278" s="94">
        <f t="shared" si="4"/>
        <v>0.20461538461538462</v>
      </c>
    </row>
    <row r="279" spans="1:8" ht="12.75">
      <c r="A279" s="95"/>
      <c r="B279" s="22"/>
      <c r="C279" s="48" t="s">
        <v>41</v>
      </c>
      <c r="D279" s="32">
        <v>4430</v>
      </c>
      <c r="E279" s="40">
        <v>400</v>
      </c>
      <c r="F279" s="15">
        <v>400</v>
      </c>
      <c r="G279" s="171">
        <v>300</v>
      </c>
      <c r="H279" s="94">
        <f t="shared" si="4"/>
        <v>0.75</v>
      </c>
    </row>
    <row r="280" spans="1:8" ht="18" customHeight="1">
      <c r="A280" s="96"/>
      <c r="B280" s="29">
        <v>75495</v>
      </c>
      <c r="C280" s="45" t="s">
        <v>46</v>
      </c>
      <c r="D280" s="31"/>
      <c r="E280" s="43">
        <f>SUM(E281:E284)</f>
        <v>420000</v>
      </c>
      <c r="F280" s="43">
        <f>SUM(F281:F284)</f>
        <v>427700</v>
      </c>
      <c r="G280" s="173">
        <f>SUM(G281:G284)</f>
        <v>339644.69</v>
      </c>
      <c r="H280" s="94">
        <f t="shared" si="4"/>
        <v>0.7941189852700491</v>
      </c>
    </row>
    <row r="281" spans="1:8" ht="12.75">
      <c r="A281" s="95"/>
      <c r="B281" s="22"/>
      <c r="C281" s="48" t="s">
        <v>39</v>
      </c>
      <c r="D281" s="32">
        <v>4300</v>
      </c>
      <c r="E281" s="40">
        <v>250000</v>
      </c>
      <c r="F281" s="15">
        <v>250000</v>
      </c>
      <c r="G281" s="171">
        <v>169125.72</v>
      </c>
      <c r="H281" s="94">
        <f t="shared" si="4"/>
        <v>0.67650288</v>
      </c>
    </row>
    <row r="282" spans="1:8" ht="12.75">
      <c r="A282" s="95"/>
      <c r="B282" s="22"/>
      <c r="C282" s="48" t="s">
        <v>67</v>
      </c>
      <c r="D282" s="32">
        <v>4210</v>
      </c>
      <c r="E282" s="40">
        <v>20000</v>
      </c>
      <c r="F282" s="15">
        <v>20000</v>
      </c>
      <c r="G282" s="171">
        <v>16845.43</v>
      </c>
      <c r="H282" s="94">
        <f t="shared" si="4"/>
        <v>0.8422715000000001</v>
      </c>
    </row>
    <row r="283" spans="1:8" ht="12.75">
      <c r="A283" s="95"/>
      <c r="B283" s="22"/>
      <c r="C283" s="28" t="s">
        <v>331</v>
      </c>
      <c r="D283" s="32">
        <v>2430</v>
      </c>
      <c r="E283" s="15">
        <v>50000</v>
      </c>
      <c r="F283" s="15">
        <v>50000</v>
      </c>
      <c r="G283" s="171">
        <v>46000</v>
      </c>
      <c r="H283" s="94">
        <f t="shared" si="4"/>
        <v>0.92</v>
      </c>
    </row>
    <row r="284" spans="1:8" ht="12.75">
      <c r="A284" s="95"/>
      <c r="B284" s="22"/>
      <c r="C284" s="48" t="s">
        <v>297</v>
      </c>
      <c r="D284" s="32">
        <v>6050</v>
      </c>
      <c r="E284" s="15">
        <v>100000</v>
      </c>
      <c r="F284" s="15">
        <v>107700</v>
      </c>
      <c r="G284" s="171">
        <v>107673.54</v>
      </c>
      <c r="H284" s="94">
        <f t="shared" si="4"/>
        <v>0.9997543175487464</v>
      </c>
    </row>
    <row r="285" spans="1:8" ht="16.5" customHeight="1">
      <c r="A285" s="101">
        <v>757</v>
      </c>
      <c r="B285" s="50"/>
      <c r="C285" s="51" t="s">
        <v>10</v>
      </c>
      <c r="D285" s="52"/>
      <c r="E285" s="13">
        <f>SUM(E286)</f>
        <v>1885761</v>
      </c>
      <c r="F285" s="13">
        <f>SUM(F286)</f>
        <v>1885761</v>
      </c>
      <c r="G285" s="170">
        <f>SUM(G286)</f>
        <v>1264647.53</v>
      </c>
      <c r="H285" s="94">
        <f t="shared" si="4"/>
        <v>0.6706298040950046</v>
      </c>
    </row>
    <row r="286" spans="1:8" ht="24">
      <c r="A286" s="95"/>
      <c r="B286" s="27" t="s">
        <v>11</v>
      </c>
      <c r="C286" s="18" t="s">
        <v>12</v>
      </c>
      <c r="D286" s="19"/>
      <c r="E286" s="20">
        <f>SUM(E287:E287)</f>
        <v>1885761</v>
      </c>
      <c r="F286" s="20">
        <f>SUM(F287:F287)</f>
        <v>1885761</v>
      </c>
      <c r="G286" s="164">
        <f>SUM(G287:G287)</f>
        <v>1264647.53</v>
      </c>
      <c r="H286" s="94">
        <f t="shared" si="4"/>
        <v>0.6706298040950046</v>
      </c>
    </row>
    <row r="287" spans="1:8" ht="24">
      <c r="A287" s="95"/>
      <c r="B287" s="22"/>
      <c r="C287" s="28" t="s">
        <v>349</v>
      </c>
      <c r="D287" s="32">
        <v>8070</v>
      </c>
      <c r="E287" s="15">
        <v>1885761</v>
      </c>
      <c r="F287" s="15">
        <v>1885761</v>
      </c>
      <c r="G287" s="171">
        <v>1264647.53</v>
      </c>
      <c r="H287" s="94">
        <f t="shared" si="4"/>
        <v>0.6706298040950046</v>
      </c>
    </row>
    <row r="288" spans="1:8" ht="16.5" customHeight="1">
      <c r="A288" s="97">
        <v>758</v>
      </c>
      <c r="B288" s="10"/>
      <c r="C288" s="53" t="s">
        <v>98</v>
      </c>
      <c r="D288" s="11"/>
      <c r="E288" s="44">
        <f aca="true" t="shared" si="5" ref="E288:G289">SUM(E289)</f>
        <v>3108229</v>
      </c>
      <c r="F288" s="44">
        <f t="shared" si="5"/>
        <v>177252</v>
      </c>
      <c r="G288" s="174">
        <f t="shared" si="5"/>
        <v>0</v>
      </c>
      <c r="H288" s="94">
        <f t="shared" si="4"/>
        <v>0</v>
      </c>
    </row>
    <row r="289" spans="1:8" ht="12.75">
      <c r="A289" s="96"/>
      <c r="B289" s="29">
        <v>75818</v>
      </c>
      <c r="C289" s="45" t="s">
        <v>99</v>
      </c>
      <c r="D289" s="31"/>
      <c r="E289" s="20">
        <f t="shared" si="5"/>
        <v>3108229</v>
      </c>
      <c r="F289" s="20">
        <f t="shared" si="5"/>
        <v>177252</v>
      </c>
      <c r="G289" s="164">
        <f t="shared" si="5"/>
        <v>0</v>
      </c>
      <c r="H289" s="94">
        <f t="shared" si="4"/>
        <v>0</v>
      </c>
    </row>
    <row r="290" spans="1:8" ht="12.75">
      <c r="A290" s="95"/>
      <c r="B290" s="22"/>
      <c r="C290" s="48" t="s">
        <v>193</v>
      </c>
      <c r="D290" s="34">
        <v>4810</v>
      </c>
      <c r="E290" s="35">
        <f>SUM(E291:E295)</f>
        <v>3108229</v>
      </c>
      <c r="F290" s="35">
        <f>SUM(F291:F295)</f>
        <v>177252</v>
      </c>
      <c r="G290" s="169">
        <f>SUM(G291:G295)</f>
        <v>0</v>
      </c>
      <c r="H290" s="94">
        <f t="shared" si="4"/>
        <v>0</v>
      </c>
    </row>
    <row r="291" spans="1:8" ht="12.75">
      <c r="A291" s="95"/>
      <c r="B291" s="22" t="s">
        <v>324</v>
      </c>
      <c r="C291" s="48" t="s">
        <v>84</v>
      </c>
      <c r="D291" s="32"/>
      <c r="E291" s="40">
        <v>1968629</v>
      </c>
      <c r="F291" s="15">
        <v>0</v>
      </c>
      <c r="G291" s="171">
        <v>0</v>
      </c>
      <c r="H291" s="94"/>
    </row>
    <row r="292" spans="1:8" ht="12.75">
      <c r="A292" s="95"/>
      <c r="B292" s="22" t="s">
        <v>169</v>
      </c>
      <c r="C292" s="48" t="s">
        <v>215</v>
      </c>
      <c r="D292" s="32"/>
      <c r="E292" s="40">
        <v>574500</v>
      </c>
      <c r="F292" s="15"/>
      <c r="G292" s="171">
        <v>0</v>
      </c>
      <c r="H292" s="94"/>
    </row>
    <row r="293" spans="1:8" ht="12.75">
      <c r="A293" s="95"/>
      <c r="B293" s="22"/>
      <c r="C293" s="48" t="s">
        <v>100</v>
      </c>
      <c r="D293" s="32"/>
      <c r="E293" s="40">
        <v>73700</v>
      </c>
      <c r="F293" s="15">
        <v>14716</v>
      </c>
      <c r="G293" s="171">
        <v>0</v>
      </c>
      <c r="H293" s="94">
        <f t="shared" si="4"/>
        <v>0</v>
      </c>
    </row>
    <row r="294" spans="1:8" ht="12.75">
      <c r="A294" s="95"/>
      <c r="B294" s="22"/>
      <c r="C294" s="48" t="s">
        <v>293</v>
      </c>
      <c r="D294" s="32"/>
      <c r="E294" s="40">
        <v>55000</v>
      </c>
      <c r="F294" s="15">
        <v>55000</v>
      </c>
      <c r="G294" s="171">
        <v>0</v>
      </c>
      <c r="H294" s="94">
        <f t="shared" si="4"/>
        <v>0</v>
      </c>
    </row>
    <row r="295" spans="1:8" ht="24" customHeight="1">
      <c r="A295" s="95"/>
      <c r="B295" s="22" t="s">
        <v>324</v>
      </c>
      <c r="C295" s="28" t="s">
        <v>384</v>
      </c>
      <c r="D295" s="32"/>
      <c r="E295" s="40">
        <v>436400</v>
      </c>
      <c r="F295" s="15">
        <v>107536</v>
      </c>
      <c r="G295" s="171">
        <v>0</v>
      </c>
      <c r="H295" s="94">
        <f t="shared" si="4"/>
        <v>0</v>
      </c>
    </row>
    <row r="296" spans="1:8" ht="22.5" customHeight="1">
      <c r="A296" s="97">
        <v>801</v>
      </c>
      <c r="B296" s="10"/>
      <c r="C296" s="53" t="s">
        <v>101</v>
      </c>
      <c r="D296" s="11"/>
      <c r="E296" s="44">
        <f>SUM(E297+E324+E345+E385+E414+E432+E434+E463+E485+E516+E535+E553+E570+E582+E590)</f>
        <v>94192494</v>
      </c>
      <c r="F296" s="44">
        <f>SUM(F297+F324+F345+F385+F414+F432+F434+F463+F485+F516+F535+F553+F570+F582+F590)</f>
        <v>94952099</v>
      </c>
      <c r="G296" s="174">
        <f>SUM(G297+G324+G345+G385+G414+G432+G434+G463+G485+G516+G535+G553+G570+G582+G590)</f>
        <v>94818940.48999998</v>
      </c>
      <c r="H296" s="94">
        <f t="shared" si="4"/>
        <v>0.9985976243663658</v>
      </c>
    </row>
    <row r="297" spans="1:8" ht="18" customHeight="1">
      <c r="A297" s="96"/>
      <c r="B297" s="29">
        <v>80101</v>
      </c>
      <c r="C297" s="45" t="s">
        <v>102</v>
      </c>
      <c r="D297" s="31"/>
      <c r="E297" s="43">
        <f>SUM(E298:E323)</f>
        <v>23175171</v>
      </c>
      <c r="F297" s="43">
        <f>SUM(F298:F323)</f>
        <v>21903375</v>
      </c>
      <c r="G297" s="173">
        <f>SUM(G298:G323)</f>
        <v>21871133.72</v>
      </c>
      <c r="H297" s="94">
        <f t="shared" si="4"/>
        <v>0.9985280222796714</v>
      </c>
    </row>
    <row r="298" spans="1:8" ht="13.5" customHeight="1">
      <c r="A298" s="102"/>
      <c r="B298" s="22"/>
      <c r="C298" s="129" t="s">
        <v>201</v>
      </c>
      <c r="D298" s="131" t="s">
        <v>303</v>
      </c>
      <c r="E298" s="40">
        <v>34254</v>
      </c>
      <c r="F298" s="15">
        <v>28432</v>
      </c>
      <c r="G298" s="171">
        <v>28384.22</v>
      </c>
      <c r="H298" s="94">
        <f t="shared" si="4"/>
        <v>0.9983194991558807</v>
      </c>
    </row>
    <row r="299" spans="1:8" ht="13.5" customHeight="1">
      <c r="A299" s="102"/>
      <c r="B299" s="22"/>
      <c r="C299" s="129" t="s">
        <v>33</v>
      </c>
      <c r="D299" s="131" t="s">
        <v>304</v>
      </c>
      <c r="E299" s="40">
        <v>13331791</v>
      </c>
      <c r="F299" s="15">
        <v>13327563</v>
      </c>
      <c r="G299" s="171">
        <v>13319351.95</v>
      </c>
      <c r="H299" s="94">
        <f t="shared" si="4"/>
        <v>0.9993839046193216</v>
      </c>
    </row>
    <row r="300" spans="1:8" ht="13.5" customHeight="1">
      <c r="A300" s="102"/>
      <c r="B300" s="22"/>
      <c r="C300" s="129" t="s">
        <v>34</v>
      </c>
      <c r="D300" s="131" t="s">
        <v>305</v>
      </c>
      <c r="E300" s="40">
        <v>1042290</v>
      </c>
      <c r="F300" s="15">
        <v>1006791</v>
      </c>
      <c r="G300" s="171">
        <v>1006787.13</v>
      </c>
      <c r="H300" s="94">
        <f t="shared" si="4"/>
        <v>0.9999961561038985</v>
      </c>
    </row>
    <row r="301" spans="1:8" ht="13.5" customHeight="1">
      <c r="A301" s="102"/>
      <c r="B301" s="22"/>
      <c r="C301" s="129" t="s">
        <v>35</v>
      </c>
      <c r="D301" s="131" t="s">
        <v>306</v>
      </c>
      <c r="E301" s="40">
        <v>2188734</v>
      </c>
      <c r="F301" s="15">
        <v>2139412</v>
      </c>
      <c r="G301" s="171">
        <v>2139351.56</v>
      </c>
      <c r="H301" s="94">
        <f t="shared" si="4"/>
        <v>0.9999717492469894</v>
      </c>
    </row>
    <row r="302" spans="1:8" ht="13.5" customHeight="1">
      <c r="A302" s="102"/>
      <c r="B302" s="22"/>
      <c r="C302" s="129" t="s">
        <v>80</v>
      </c>
      <c r="D302" s="131" t="s">
        <v>307</v>
      </c>
      <c r="E302" s="40">
        <v>347299</v>
      </c>
      <c r="F302" s="15">
        <v>333870</v>
      </c>
      <c r="G302" s="171">
        <v>333816.3</v>
      </c>
      <c r="H302" s="94">
        <f t="shared" si="4"/>
        <v>0.9998391589540839</v>
      </c>
    </row>
    <row r="303" spans="1:8" ht="13.5" customHeight="1">
      <c r="A303" s="102"/>
      <c r="B303" s="22"/>
      <c r="C303" s="129" t="s">
        <v>191</v>
      </c>
      <c r="D303" s="132">
        <v>4170</v>
      </c>
      <c r="E303" s="40">
        <v>8100</v>
      </c>
      <c r="F303" s="15">
        <v>8534</v>
      </c>
      <c r="G303" s="171">
        <v>8534</v>
      </c>
      <c r="H303" s="94">
        <f t="shared" si="4"/>
        <v>1</v>
      </c>
    </row>
    <row r="304" spans="1:8" ht="13.5" customHeight="1">
      <c r="A304" s="102"/>
      <c r="B304" s="22"/>
      <c r="C304" s="133" t="s">
        <v>67</v>
      </c>
      <c r="D304" s="132">
        <v>4210</v>
      </c>
      <c r="E304" s="40">
        <v>401250</v>
      </c>
      <c r="F304" s="15">
        <v>651626</v>
      </c>
      <c r="G304" s="171">
        <v>651595.01</v>
      </c>
      <c r="H304" s="94">
        <f t="shared" si="4"/>
        <v>0.9999524420449767</v>
      </c>
    </row>
    <row r="305" spans="1:8" ht="13.5" customHeight="1">
      <c r="A305" s="102"/>
      <c r="B305" s="22"/>
      <c r="C305" s="129" t="s">
        <v>308</v>
      </c>
      <c r="D305" s="132">
        <v>4240</v>
      </c>
      <c r="E305" s="40">
        <v>151045</v>
      </c>
      <c r="F305" s="15">
        <v>121213</v>
      </c>
      <c r="G305" s="171">
        <v>121205.15</v>
      </c>
      <c r="H305" s="94">
        <f t="shared" si="4"/>
        <v>0.9999352379695247</v>
      </c>
    </row>
    <row r="306" spans="1:8" ht="13.5" customHeight="1">
      <c r="A306" s="102"/>
      <c r="B306" s="22"/>
      <c r="C306" s="129" t="s">
        <v>37</v>
      </c>
      <c r="D306" s="132">
        <v>4260</v>
      </c>
      <c r="E306" s="40">
        <v>972744</v>
      </c>
      <c r="F306" s="15">
        <v>834022</v>
      </c>
      <c r="G306" s="171">
        <v>833503.9</v>
      </c>
      <c r="H306" s="94">
        <f t="shared" si="4"/>
        <v>0.9993787933651631</v>
      </c>
    </row>
    <row r="307" spans="1:8" ht="13.5" customHeight="1">
      <c r="A307" s="102"/>
      <c r="B307" s="22"/>
      <c r="C307" s="129" t="s">
        <v>38</v>
      </c>
      <c r="D307" s="132">
        <v>4270</v>
      </c>
      <c r="E307" s="40">
        <v>714605</v>
      </c>
      <c r="F307" s="15">
        <v>1027897</v>
      </c>
      <c r="G307" s="171">
        <v>1015510.25</v>
      </c>
      <c r="H307" s="94">
        <f t="shared" si="4"/>
        <v>0.9879494248937394</v>
      </c>
    </row>
    <row r="308" spans="1:8" ht="13.5" customHeight="1">
      <c r="A308" s="102"/>
      <c r="B308" s="22"/>
      <c r="C308" s="129" t="s">
        <v>19</v>
      </c>
      <c r="D308" s="132">
        <v>4280</v>
      </c>
      <c r="E308" s="40">
        <v>22740</v>
      </c>
      <c r="F308" s="15">
        <v>18802</v>
      </c>
      <c r="G308" s="171">
        <v>17856</v>
      </c>
      <c r="H308" s="94">
        <f t="shared" si="4"/>
        <v>0.9496862035953622</v>
      </c>
    </row>
    <row r="309" spans="1:8" ht="13.5" customHeight="1">
      <c r="A309" s="102"/>
      <c r="B309" s="22"/>
      <c r="C309" s="129" t="s">
        <v>39</v>
      </c>
      <c r="D309" s="132">
        <v>4300</v>
      </c>
      <c r="E309" s="40">
        <v>197898</v>
      </c>
      <c r="F309" s="15">
        <v>169847</v>
      </c>
      <c r="G309" s="171">
        <v>169750.78</v>
      </c>
      <c r="H309" s="94">
        <f t="shared" si="4"/>
        <v>0.999433490141127</v>
      </c>
    </row>
    <row r="310" spans="1:8" ht="13.5" customHeight="1">
      <c r="A310" s="102"/>
      <c r="B310" s="22"/>
      <c r="C310" s="129" t="s">
        <v>199</v>
      </c>
      <c r="D310" s="132">
        <v>4350</v>
      </c>
      <c r="E310" s="40">
        <v>5581</v>
      </c>
      <c r="F310" s="15">
        <v>4003</v>
      </c>
      <c r="G310" s="171">
        <v>4001.3</v>
      </c>
      <c r="H310" s="94">
        <f t="shared" si="4"/>
        <v>0.9995753185111167</v>
      </c>
    </row>
    <row r="311" spans="1:8" ht="13.5" customHeight="1">
      <c r="A311" s="102"/>
      <c r="B311" s="22"/>
      <c r="C311" s="129" t="s">
        <v>309</v>
      </c>
      <c r="D311" s="132">
        <v>4370</v>
      </c>
      <c r="E311" s="40">
        <v>33462</v>
      </c>
      <c r="F311" s="15">
        <v>25150</v>
      </c>
      <c r="G311" s="171">
        <v>24968.95</v>
      </c>
      <c r="H311" s="94">
        <f t="shared" si="4"/>
        <v>0.9928011928429423</v>
      </c>
    </row>
    <row r="312" spans="1:8" ht="13.5" customHeight="1">
      <c r="A312" s="102"/>
      <c r="B312" s="22"/>
      <c r="C312" s="129" t="s">
        <v>40</v>
      </c>
      <c r="D312" s="132">
        <v>4410</v>
      </c>
      <c r="E312" s="40">
        <v>5300</v>
      </c>
      <c r="F312" s="15">
        <v>2893</v>
      </c>
      <c r="G312" s="171">
        <v>2550.58</v>
      </c>
      <c r="H312" s="94">
        <f t="shared" si="4"/>
        <v>0.8816384376080193</v>
      </c>
    </row>
    <row r="313" spans="1:8" ht="13.5" customHeight="1">
      <c r="A313" s="102"/>
      <c r="B313" s="22"/>
      <c r="C313" s="129" t="s">
        <v>166</v>
      </c>
      <c r="D313" s="132">
        <v>4440</v>
      </c>
      <c r="E313" s="40">
        <v>789658</v>
      </c>
      <c r="F313" s="15">
        <v>796533</v>
      </c>
      <c r="G313" s="171">
        <v>796532.12</v>
      </c>
      <c r="H313" s="94">
        <f t="shared" si="4"/>
        <v>0.9999988952121256</v>
      </c>
    </row>
    <row r="314" spans="1:8" ht="24">
      <c r="A314" s="102"/>
      <c r="B314" s="22"/>
      <c r="C314" s="129" t="s">
        <v>255</v>
      </c>
      <c r="D314" s="132">
        <v>4700</v>
      </c>
      <c r="E314" s="40">
        <v>12400</v>
      </c>
      <c r="F314" s="15">
        <v>9654</v>
      </c>
      <c r="G314" s="171">
        <v>9613.6</v>
      </c>
      <c r="H314" s="94">
        <f t="shared" si="4"/>
        <v>0.9958152061321732</v>
      </c>
    </row>
    <row r="315" spans="1:8" ht="24">
      <c r="A315" s="102"/>
      <c r="B315" s="22"/>
      <c r="C315" s="129" t="s">
        <v>311</v>
      </c>
      <c r="D315" s="132">
        <v>4740</v>
      </c>
      <c r="E315" s="40">
        <v>12700</v>
      </c>
      <c r="F315" s="15">
        <v>7844</v>
      </c>
      <c r="G315" s="171">
        <v>7779.15</v>
      </c>
      <c r="H315" s="94">
        <f t="shared" si="4"/>
        <v>0.9917325344212137</v>
      </c>
    </row>
    <row r="316" spans="1:8" ht="24">
      <c r="A316" s="102"/>
      <c r="B316" s="22"/>
      <c r="C316" s="129" t="s">
        <v>257</v>
      </c>
      <c r="D316" s="132">
        <v>4750</v>
      </c>
      <c r="E316" s="40">
        <v>33100</v>
      </c>
      <c r="F316" s="15">
        <v>39659</v>
      </c>
      <c r="G316" s="171">
        <v>39646.4</v>
      </c>
      <c r="H316" s="94">
        <f t="shared" si="4"/>
        <v>0.9996822915353388</v>
      </c>
    </row>
    <row r="317" spans="1:8" ht="12.75">
      <c r="A317" s="102"/>
      <c r="B317" s="22"/>
      <c r="C317" s="129" t="s">
        <v>426</v>
      </c>
      <c r="D317" s="132">
        <v>6060</v>
      </c>
      <c r="E317" s="40"/>
      <c r="F317" s="15">
        <v>3700</v>
      </c>
      <c r="G317" s="171">
        <v>3696.6</v>
      </c>
      <c r="H317" s="94">
        <f t="shared" si="4"/>
        <v>0.9990810810810811</v>
      </c>
    </row>
    <row r="318" spans="1:8" ht="12.75">
      <c r="A318" s="102"/>
      <c r="B318" s="22"/>
      <c r="C318" s="129" t="s">
        <v>427</v>
      </c>
      <c r="D318" s="132">
        <v>6060</v>
      </c>
      <c r="E318" s="40"/>
      <c r="F318" s="15">
        <v>20850</v>
      </c>
      <c r="G318" s="171">
        <v>20850</v>
      </c>
      <c r="H318" s="94">
        <f t="shared" si="4"/>
        <v>1</v>
      </c>
    </row>
    <row r="319" spans="1:8" ht="12.75">
      <c r="A319" s="102"/>
      <c r="B319" s="22"/>
      <c r="C319" s="129" t="s">
        <v>428</v>
      </c>
      <c r="D319" s="132">
        <v>6060</v>
      </c>
      <c r="E319" s="40"/>
      <c r="F319" s="15">
        <v>13014</v>
      </c>
      <c r="G319" s="171">
        <v>13013.74</v>
      </c>
      <c r="H319" s="94">
        <f t="shared" si="4"/>
        <v>0.9999800215152912</v>
      </c>
    </row>
    <row r="320" spans="1:8" ht="12.75">
      <c r="A320" s="102"/>
      <c r="B320" s="22"/>
      <c r="C320" s="129" t="s">
        <v>466</v>
      </c>
      <c r="D320" s="132">
        <v>6050</v>
      </c>
      <c r="E320" s="40"/>
      <c r="F320" s="15">
        <v>46000</v>
      </c>
      <c r="G320" s="171">
        <v>36770.71</v>
      </c>
      <c r="H320" s="94">
        <f t="shared" si="4"/>
        <v>0.7993632608695652</v>
      </c>
    </row>
    <row r="321" spans="1:8" ht="24">
      <c r="A321" s="102"/>
      <c r="B321" s="22"/>
      <c r="C321" s="129" t="s">
        <v>467</v>
      </c>
      <c r="D321" s="132">
        <v>6050</v>
      </c>
      <c r="E321" s="40"/>
      <c r="F321" s="15">
        <v>40562</v>
      </c>
      <c r="G321" s="171">
        <v>40561.29</v>
      </c>
      <c r="H321" s="94">
        <f t="shared" si="4"/>
        <v>0.9999824959321533</v>
      </c>
    </row>
    <row r="322" spans="1:8" ht="24">
      <c r="A322" s="102"/>
      <c r="B322" s="22"/>
      <c r="C322" s="129" t="s">
        <v>468</v>
      </c>
      <c r="D322" s="132">
        <v>6050</v>
      </c>
      <c r="E322" s="40"/>
      <c r="F322" s="15">
        <v>25504</v>
      </c>
      <c r="G322" s="171">
        <v>25503.39</v>
      </c>
      <c r="H322" s="94">
        <f t="shared" si="4"/>
        <v>0.9999760821831869</v>
      </c>
    </row>
    <row r="323" spans="1:8" ht="12.75">
      <c r="A323" s="95"/>
      <c r="B323" s="22"/>
      <c r="C323" s="28" t="s">
        <v>394</v>
      </c>
      <c r="D323" s="32">
        <v>6050</v>
      </c>
      <c r="E323" s="15">
        <v>2870220</v>
      </c>
      <c r="F323" s="15">
        <v>1200000</v>
      </c>
      <c r="G323" s="171">
        <v>1199999.64</v>
      </c>
      <c r="H323" s="94">
        <f t="shared" si="4"/>
        <v>0.9999996999999999</v>
      </c>
    </row>
    <row r="324" spans="1:8" ht="18" customHeight="1">
      <c r="A324" s="96"/>
      <c r="B324" s="29">
        <v>80102</v>
      </c>
      <c r="C324" s="45" t="s">
        <v>177</v>
      </c>
      <c r="D324" s="31"/>
      <c r="E324" s="43">
        <f>SUM(E325:E344)</f>
        <v>1179908</v>
      </c>
      <c r="F324" s="43">
        <f>SUM(F325:F344)</f>
        <v>1212007</v>
      </c>
      <c r="G324" s="173">
        <f>SUM(G325:G344)</f>
        <v>1212002.5700000003</v>
      </c>
      <c r="H324" s="94">
        <f t="shared" si="4"/>
        <v>0.999996344905599</v>
      </c>
    </row>
    <row r="325" spans="1:8" ht="12.75" customHeight="1">
      <c r="A325" s="103"/>
      <c r="B325" s="56"/>
      <c r="C325" s="28" t="s">
        <v>6</v>
      </c>
      <c r="D325" s="57">
        <v>3020</v>
      </c>
      <c r="E325" s="33">
        <v>300</v>
      </c>
      <c r="F325" s="15">
        <v>300</v>
      </c>
      <c r="G325" s="166">
        <v>300</v>
      </c>
      <c r="H325" s="94">
        <f t="shared" si="4"/>
        <v>1</v>
      </c>
    </row>
    <row r="326" spans="1:8" ht="12.75" customHeight="1">
      <c r="A326" s="103"/>
      <c r="B326" s="56"/>
      <c r="C326" s="129" t="s">
        <v>33</v>
      </c>
      <c r="D326" s="131" t="s">
        <v>304</v>
      </c>
      <c r="E326" s="33">
        <v>783535</v>
      </c>
      <c r="F326" s="15">
        <v>871069</v>
      </c>
      <c r="G326" s="166">
        <v>871068.48</v>
      </c>
      <c r="H326" s="94">
        <f t="shared" si="4"/>
        <v>0.999999403032366</v>
      </c>
    </row>
    <row r="327" spans="1:8" ht="12.75" customHeight="1">
      <c r="A327" s="103"/>
      <c r="B327" s="56"/>
      <c r="C327" s="129" t="s">
        <v>34</v>
      </c>
      <c r="D327" s="131" t="s">
        <v>305</v>
      </c>
      <c r="E327" s="33">
        <v>61000</v>
      </c>
      <c r="F327" s="15">
        <v>58776</v>
      </c>
      <c r="G327" s="166">
        <v>58775.8</v>
      </c>
      <c r="H327" s="94">
        <f t="shared" si="4"/>
        <v>0.9999965972505785</v>
      </c>
    </row>
    <row r="328" spans="1:8" ht="12.75" customHeight="1">
      <c r="A328" s="103"/>
      <c r="B328" s="56"/>
      <c r="C328" s="129" t="s">
        <v>35</v>
      </c>
      <c r="D328" s="131" t="s">
        <v>306</v>
      </c>
      <c r="E328" s="33">
        <v>127184</v>
      </c>
      <c r="F328" s="15">
        <v>136840</v>
      </c>
      <c r="G328" s="166">
        <v>136839.09</v>
      </c>
      <c r="H328" s="94">
        <f t="shared" si="4"/>
        <v>0.9999933498976907</v>
      </c>
    </row>
    <row r="329" spans="1:8" ht="12.75" customHeight="1">
      <c r="A329" s="103"/>
      <c r="B329" s="56"/>
      <c r="C329" s="129" t="s">
        <v>80</v>
      </c>
      <c r="D329" s="131" t="s">
        <v>307</v>
      </c>
      <c r="E329" s="33">
        <v>20473</v>
      </c>
      <c r="F329" s="15">
        <v>19742</v>
      </c>
      <c r="G329" s="166">
        <v>19741.62</v>
      </c>
      <c r="H329" s="94">
        <f t="shared" si="4"/>
        <v>0.9999807516968898</v>
      </c>
    </row>
    <row r="330" spans="1:8" ht="12.75" customHeight="1">
      <c r="A330" s="103"/>
      <c r="B330" s="56"/>
      <c r="C330" s="129" t="s">
        <v>191</v>
      </c>
      <c r="D330" s="131" t="s">
        <v>339</v>
      </c>
      <c r="E330" s="33">
        <v>1000</v>
      </c>
      <c r="F330" s="15">
        <v>970</v>
      </c>
      <c r="G330" s="166">
        <v>970</v>
      </c>
      <c r="H330" s="94">
        <f t="shared" si="4"/>
        <v>1</v>
      </c>
    </row>
    <row r="331" spans="1:8" ht="12.75" customHeight="1">
      <c r="A331" s="103"/>
      <c r="B331" s="56"/>
      <c r="C331" s="133" t="s">
        <v>67</v>
      </c>
      <c r="D331" s="132">
        <v>4210</v>
      </c>
      <c r="E331" s="33">
        <v>6800</v>
      </c>
      <c r="F331" s="15">
        <v>6800</v>
      </c>
      <c r="G331" s="166">
        <v>6800</v>
      </c>
      <c r="H331" s="94">
        <f t="shared" si="4"/>
        <v>1</v>
      </c>
    </row>
    <row r="332" spans="1:8" ht="12.75" customHeight="1">
      <c r="A332" s="103"/>
      <c r="B332" s="56"/>
      <c r="C332" s="129" t="s">
        <v>308</v>
      </c>
      <c r="D332" s="132">
        <v>4240</v>
      </c>
      <c r="E332" s="33"/>
      <c r="F332" s="15">
        <v>5334</v>
      </c>
      <c r="G332" s="166">
        <v>5334</v>
      </c>
      <c r="H332" s="94">
        <f aca="true" t="shared" si="6" ref="H332:H395">G332/F332</f>
        <v>1</v>
      </c>
    </row>
    <row r="333" spans="1:8" ht="12.75" customHeight="1">
      <c r="A333" s="103"/>
      <c r="B333" s="56"/>
      <c r="C333" s="129" t="s">
        <v>37</v>
      </c>
      <c r="D333" s="132">
        <v>4260</v>
      </c>
      <c r="E333" s="33">
        <v>21600</v>
      </c>
      <c r="F333" s="15">
        <v>28612</v>
      </c>
      <c r="G333" s="166">
        <v>28612</v>
      </c>
      <c r="H333" s="94">
        <f t="shared" si="6"/>
        <v>1</v>
      </c>
    </row>
    <row r="334" spans="1:8" ht="12.75" customHeight="1">
      <c r="A334" s="103"/>
      <c r="B334" s="56"/>
      <c r="C334" s="129" t="s">
        <v>38</v>
      </c>
      <c r="D334" s="132">
        <v>4270</v>
      </c>
      <c r="E334" s="33">
        <v>1000</v>
      </c>
      <c r="F334" s="15">
        <v>22693</v>
      </c>
      <c r="G334" s="166">
        <v>22692.64</v>
      </c>
      <c r="H334" s="94">
        <f t="shared" si="6"/>
        <v>0.9999841360772044</v>
      </c>
    </row>
    <row r="335" spans="1:8" ht="12.75" customHeight="1">
      <c r="A335" s="103"/>
      <c r="B335" s="56"/>
      <c r="C335" s="129" t="s">
        <v>19</v>
      </c>
      <c r="D335" s="132">
        <v>4280</v>
      </c>
      <c r="E335" s="33">
        <v>1000</v>
      </c>
      <c r="F335" s="15">
        <v>1000</v>
      </c>
      <c r="G335" s="166">
        <v>1000</v>
      </c>
      <c r="H335" s="94">
        <f t="shared" si="6"/>
        <v>1</v>
      </c>
    </row>
    <row r="336" spans="1:8" ht="12.75" customHeight="1">
      <c r="A336" s="103"/>
      <c r="B336" s="56"/>
      <c r="C336" s="129" t="s">
        <v>39</v>
      </c>
      <c r="D336" s="132">
        <v>4300</v>
      </c>
      <c r="E336" s="33">
        <v>7822</v>
      </c>
      <c r="F336" s="15">
        <v>8722</v>
      </c>
      <c r="G336" s="166">
        <v>8721.97</v>
      </c>
      <c r="H336" s="94">
        <f t="shared" si="6"/>
        <v>0.9999965604219215</v>
      </c>
    </row>
    <row r="337" spans="1:8" ht="12.75" customHeight="1">
      <c r="A337" s="103"/>
      <c r="B337" s="56"/>
      <c r="C337" s="129" t="s">
        <v>199</v>
      </c>
      <c r="D337" s="132">
        <v>4350</v>
      </c>
      <c r="E337" s="33">
        <v>130</v>
      </c>
      <c r="F337" s="15">
        <v>130</v>
      </c>
      <c r="G337" s="166">
        <v>130</v>
      </c>
      <c r="H337" s="94">
        <f t="shared" si="6"/>
        <v>1</v>
      </c>
    </row>
    <row r="338" spans="1:8" ht="12.75" customHeight="1">
      <c r="A338" s="103"/>
      <c r="B338" s="56"/>
      <c r="C338" s="129" t="s">
        <v>309</v>
      </c>
      <c r="D338" s="132">
        <v>4370</v>
      </c>
      <c r="E338" s="33">
        <v>600</v>
      </c>
      <c r="F338" s="15">
        <v>670</v>
      </c>
      <c r="G338" s="166">
        <v>670</v>
      </c>
      <c r="H338" s="94">
        <f t="shared" si="6"/>
        <v>1</v>
      </c>
    </row>
    <row r="339" spans="1:8" ht="12.75" customHeight="1">
      <c r="A339" s="103"/>
      <c r="B339" s="56"/>
      <c r="C339" s="129" t="s">
        <v>40</v>
      </c>
      <c r="D339" s="132">
        <v>4410</v>
      </c>
      <c r="E339" s="33">
        <v>500</v>
      </c>
      <c r="F339" s="15">
        <v>386</v>
      </c>
      <c r="G339" s="166">
        <v>385.8</v>
      </c>
      <c r="H339" s="94">
        <f t="shared" si="6"/>
        <v>0.9994818652849741</v>
      </c>
    </row>
    <row r="340" spans="1:8" ht="12.75" customHeight="1">
      <c r="A340" s="103"/>
      <c r="B340" s="56"/>
      <c r="C340" s="129" t="s">
        <v>166</v>
      </c>
      <c r="D340" s="132">
        <v>4440</v>
      </c>
      <c r="E340" s="33">
        <v>45164</v>
      </c>
      <c r="F340" s="15">
        <v>45570</v>
      </c>
      <c r="G340" s="166">
        <v>45570</v>
      </c>
      <c r="H340" s="94">
        <f t="shared" si="6"/>
        <v>1</v>
      </c>
    </row>
    <row r="341" spans="1:8" ht="24">
      <c r="A341" s="103"/>
      <c r="B341" s="56"/>
      <c r="C341" s="129" t="s">
        <v>255</v>
      </c>
      <c r="D341" s="132">
        <v>4700</v>
      </c>
      <c r="E341" s="33">
        <v>700</v>
      </c>
      <c r="F341" s="15">
        <v>700</v>
      </c>
      <c r="G341" s="166">
        <v>700</v>
      </c>
      <c r="H341" s="94">
        <f t="shared" si="6"/>
        <v>1</v>
      </c>
    </row>
    <row r="342" spans="1:8" ht="24">
      <c r="A342" s="103"/>
      <c r="B342" s="56"/>
      <c r="C342" s="129" t="s">
        <v>311</v>
      </c>
      <c r="D342" s="132">
        <v>4740</v>
      </c>
      <c r="E342" s="33">
        <v>500</v>
      </c>
      <c r="F342" s="15">
        <v>500</v>
      </c>
      <c r="G342" s="166">
        <v>498.62</v>
      </c>
      <c r="H342" s="94">
        <f t="shared" si="6"/>
        <v>0.99724</v>
      </c>
    </row>
    <row r="343" spans="1:8" ht="24">
      <c r="A343" s="103"/>
      <c r="B343" s="56"/>
      <c r="C343" s="129" t="s">
        <v>257</v>
      </c>
      <c r="D343" s="132">
        <v>4750</v>
      </c>
      <c r="E343" s="33">
        <v>600</v>
      </c>
      <c r="F343" s="15">
        <v>3193</v>
      </c>
      <c r="G343" s="166">
        <v>3192.55</v>
      </c>
      <c r="H343" s="94">
        <f t="shared" si="6"/>
        <v>0.9998590667084247</v>
      </c>
    </row>
    <row r="344" spans="1:8" ht="24">
      <c r="A344" s="103"/>
      <c r="B344" s="56"/>
      <c r="C344" s="28" t="s">
        <v>393</v>
      </c>
      <c r="D344" s="57">
        <v>6050</v>
      </c>
      <c r="E344" s="15">
        <v>100000</v>
      </c>
      <c r="F344" s="15"/>
      <c r="G344" s="166"/>
      <c r="H344" s="94"/>
    </row>
    <row r="345" spans="1:8" ht="12.75">
      <c r="A345" s="96"/>
      <c r="B345" s="29">
        <v>80104</v>
      </c>
      <c r="C345" s="45" t="s">
        <v>223</v>
      </c>
      <c r="D345" s="31"/>
      <c r="E345" s="43">
        <f>SUM(E346:E384)</f>
        <v>12286447</v>
      </c>
      <c r="F345" s="43">
        <f>SUM(F346:F384)</f>
        <v>13181159</v>
      </c>
      <c r="G345" s="173">
        <f>SUM(G346:G384)</f>
        <v>13157084.489999996</v>
      </c>
      <c r="H345" s="94">
        <f t="shared" si="6"/>
        <v>0.998173566527799</v>
      </c>
    </row>
    <row r="346" spans="1:8" ht="24">
      <c r="A346" s="95"/>
      <c r="B346" s="22"/>
      <c r="C346" s="23" t="s">
        <v>22</v>
      </c>
      <c r="D346" s="59">
        <v>2540</v>
      </c>
      <c r="E346" s="15">
        <v>2244000</v>
      </c>
      <c r="F346" s="15">
        <v>2235200</v>
      </c>
      <c r="G346" s="166">
        <v>2235200</v>
      </c>
      <c r="H346" s="94">
        <f t="shared" si="6"/>
        <v>1</v>
      </c>
    </row>
    <row r="347" spans="1:8" ht="24">
      <c r="A347" s="95"/>
      <c r="B347" s="22"/>
      <c r="C347" s="28" t="s">
        <v>338</v>
      </c>
      <c r="D347" s="32">
        <v>2310</v>
      </c>
      <c r="E347" s="15">
        <v>0</v>
      </c>
      <c r="F347" s="15">
        <v>51785</v>
      </c>
      <c r="G347" s="166">
        <v>51784.6</v>
      </c>
      <c r="H347" s="94">
        <f t="shared" si="6"/>
        <v>0.9999922757555276</v>
      </c>
    </row>
    <row r="348" spans="1:8" ht="12.75">
      <c r="A348" s="95"/>
      <c r="B348" s="22"/>
      <c r="C348" s="129" t="s">
        <v>201</v>
      </c>
      <c r="D348" s="131" t="s">
        <v>303</v>
      </c>
      <c r="E348" s="33">
        <v>16528</v>
      </c>
      <c r="F348" s="15">
        <v>13654</v>
      </c>
      <c r="G348" s="166">
        <v>13649.11</v>
      </c>
      <c r="H348" s="94">
        <f t="shared" si="6"/>
        <v>0.9996418631902739</v>
      </c>
    </row>
    <row r="349" spans="1:8" ht="12.75">
      <c r="A349" s="95"/>
      <c r="B349" s="22"/>
      <c r="C349" s="129" t="s">
        <v>33</v>
      </c>
      <c r="D349" s="131" t="s">
        <v>304</v>
      </c>
      <c r="E349" s="40">
        <v>5819308</v>
      </c>
      <c r="F349" s="15">
        <v>6200319</v>
      </c>
      <c r="G349" s="171">
        <v>6186824.88</v>
      </c>
      <c r="H349" s="94">
        <f t="shared" si="6"/>
        <v>0.9978236410094383</v>
      </c>
    </row>
    <row r="350" spans="1:8" ht="12.75">
      <c r="A350" s="95"/>
      <c r="B350" s="22"/>
      <c r="C350" s="129" t="s">
        <v>34</v>
      </c>
      <c r="D350" s="131" t="s">
        <v>305</v>
      </c>
      <c r="E350" s="40">
        <v>432480</v>
      </c>
      <c r="F350" s="15">
        <v>419947</v>
      </c>
      <c r="G350" s="171">
        <v>419942.2</v>
      </c>
      <c r="H350" s="94">
        <f t="shared" si="6"/>
        <v>0.9999885699862125</v>
      </c>
    </row>
    <row r="351" spans="1:8" ht="12.75">
      <c r="A351" s="95"/>
      <c r="B351" s="22"/>
      <c r="C351" s="129" t="s">
        <v>35</v>
      </c>
      <c r="D351" s="131" t="s">
        <v>306</v>
      </c>
      <c r="E351" s="40">
        <v>946536</v>
      </c>
      <c r="F351" s="15">
        <v>981278</v>
      </c>
      <c r="G351" s="171">
        <v>981142.61</v>
      </c>
      <c r="H351" s="94">
        <f t="shared" si="6"/>
        <v>0.999862026867004</v>
      </c>
    </row>
    <row r="352" spans="1:8" ht="12.75">
      <c r="A352" s="95"/>
      <c r="B352" s="22"/>
      <c r="C352" s="129" t="s">
        <v>80</v>
      </c>
      <c r="D352" s="131" t="s">
        <v>307</v>
      </c>
      <c r="E352" s="40">
        <v>151523</v>
      </c>
      <c r="F352" s="15">
        <v>156790</v>
      </c>
      <c r="G352" s="171">
        <v>156728.37</v>
      </c>
      <c r="H352" s="94">
        <f t="shared" si="6"/>
        <v>0.9996069264621468</v>
      </c>
    </row>
    <row r="353" spans="1:8" ht="12.75">
      <c r="A353" s="95"/>
      <c r="B353" s="22"/>
      <c r="C353" s="129" t="s">
        <v>381</v>
      </c>
      <c r="D353" s="131" t="s">
        <v>315</v>
      </c>
      <c r="E353" s="40"/>
      <c r="F353" s="15">
        <v>1674</v>
      </c>
      <c r="G353" s="171">
        <v>1674</v>
      </c>
      <c r="H353" s="94">
        <f t="shared" si="6"/>
        <v>1</v>
      </c>
    </row>
    <row r="354" spans="1:8" ht="12.75">
      <c r="A354" s="95"/>
      <c r="B354" s="22"/>
      <c r="C354" s="129" t="s">
        <v>191</v>
      </c>
      <c r="D354" s="131" t="s">
        <v>339</v>
      </c>
      <c r="E354" s="40">
        <v>27100</v>
      </c>
      <c r="F354" s="15">
        <v>34813</v>
      </c>
      <c r="G354" s="171">
        <v>34812.06</v>
      </c>
      <c r="H354" s="94">
        <f t="shared" si="6"/>
        <v>0.9999729985924798</v>
      </c>
    </row>
    <row r="355" spans="1:8" ht="12.75">
      <c r="A355" s="95"/>
      <c r="B355" s="22"/>
      <c r="C355" s="133" t="s">
        <v>67</v>
      </c>
      <c r="D355" s="132">
        <v>4210</v>
      </c>
      <c r="E355" s="40">
        <v>232447</v>
      </c>
      <c r="F355" s="15">
        <v>383522</v>
      </c>
      <c r="G355" s="171">
        <v>383465.62</v>
      </c>
      <c r="H355" s="94">
        <f t="shared" si="6"/>
        <v>0.9998529940916036</v>
      </c>
    </row>
    <row r="356" spans="1:8" ht="12.75">
      <c r="A356" s="95"/>
      <c r="B356" s="22"/>
      <c r="C356" s="133" t="s">
        <v>313</v>
      </c>
      <c r="D356" s="132">
        <v>4220</v>
      </c>
      <c r="E356" s="40">
        <v>686623</v>
      </c>
      <c r="F356" s="15">
        <v>657189</v>
      </c>
      <c r="G356" s="171">
        <v>648468.66</v>
      </c>
      <c r="H356" s="94">
        <f t="shared" si="6"/>
        <v>0.9867308491164642</v>
      </c>
    </row>
    <row r="357" spans="1:8" ht="12.75">
      <c r="A357" s="95"/>
      <c r="B357" s="22"/>
      <c r="C357" s="129" t="s">
        <v>308</v>
      </c>
      <c r="D357" s="132">
        <v>4240</v>
      </c>
      <c r="E357" s="40">
        <v>22420</v>
      </c>
      <c r="F357" s="15">
        <v>27958</v>
      </c>
      <c r="G357" s="171">
        <v>27859.41</v>
      </c>
      <c r="H357" s="94">
        <f t="shared" si="6"/>
        <v>0.9964736390299735</v>
      </c>
    </row>
    <row r="358" spans="1:8" ht="12.75">
      <c r="A358" s="95"/>
      <c r="B358" s="22"/>
      <c r="C358" s="129" t="s">
        <v>37</v>
      </c>
      <c r="D358" s="132">
        <v>4260</v>
      </c>
      <c r="E358" s="40">
        <v>521733</v>
      </c>
      <c r="F358" s="15">
        <v>453659</v>
      </c>
      <c r="G358" s="171">
        <v>453564.6</v>
      </c>
      <c r="H358" s="94">
        <f t="shared" si="6"/>
        <v>0.9997919141910554</v>
      </c>
    </row>
    <row r="359" spans="1:8" ht="12.75">
      <c r="A359" s="95"/>
      <c r="B359" s="22"/>
      <c r="C359" s="129" t="s">
        <v>38</v>
      </c>
      <c r="D359" s="132">
        <v>4270</v>
      </c>
      <c r="E359" s="40">
        <v>148264</v>
      </c>
      <c r="F359" s="15">
        <v>300885</v>
      </c>
      <c r="G359" s="171">
        <v>300852.84</v>
      </c>
      <c r="H359" s="94">
        <f t="shared" si="6"/>
        <v>0.999893115309836</v>
      </c>
    </row>
    <row r="360" spans="1:8" ht="12.75">
      <c r="A360" s="95"/>
      <c r="B360" s="22"/>
      <c r="C360" s="129" t="s">
        <v>19</v>
      </c>
      <c r="D360" s="132">
        <v>4280</v>
      </c>
      <c r="E360" s="40">
        <v>16200</v>
      </c>
      <c r="F360" s="15">
        <v>14277</v>
      </c>
      <c r="G360" s="171">
        <v>14242</v>
      </c>
      <c r="H360" s="94">
        <f t="shared" si="6"/>
        <v>0.9975485045877985</v>
      </c>
    </row>
    <row r="361" spans="1:8" ht="12.75">
      <c r="A361" s="95"/>
      <c r="B361" s="22"/>
      <c r="C361" s="129" t="s">
        <v>39</v>
      </c>
      <c r="D361" s="132">
        <v>4300</v>
      </c>
      <c r="E361" s="40">
        <v>109630</v>
      </c>
      <c r="F361" s="15">
        <v>91091</v>
      </c>
      <c r="G361" s="171">
        <v>90943.72</v>
      </c>
      <c r="H361" s="94">
        <f t="shared" si="6"/>
        <v>0.9983831553062322</v>
      </c>
    </row>
    <row r="362" spans="1:8" ht="12.75">
      <c r="A362" s="95"/>
      <c r="B362" s="22"/>
      <c r="C362" s="129" t="s">
        <v>199</v>
      </c>
      <c r="D362" s="132">
        <v>4350</v>
      </c>
      <c r="E362" s="40">
        <v>7230</v>
      </c>
      <c r="F362" s="15">
        <v>6998</v>
      </c>
      <c r="G362" s="171">
        <v>6953.05</v>
      </c>
      <c r="H362" s="94">
        <f t="shared" si="6"/>
        <v>0.9935767362103458</v>
      </c>
    </row>
    <row r="363" spans="1:8" ht="12.75">
      <c r="A363" s="95"/>
      <c r="B363" s="22"/>
      <c r="C363" s="129" t="s">
        <v>309</v>
      </c>
      <c r="D363" s="132">
        <v>4370</v>
      </c>
      <c r="E363" s="40">
        <v>23750</v>
      </c>
      <c r="F363" s="15">
        <v>16569</v>
      </c>
      <c r="G363" s="171">
        <v>16445.03</v>
      </c>
      <c r="H363" s="94">
        <f t="shared" si="6"/>
        <v>0.9925179552175749</v>
      </c>
    </row>
    <row r="364" spans="1:8" ht="24">
      <c r="A364" s="95"/>
      <c r="B364" s="22"/>
      <c r="C364" s="129" t="s">
        <v>310</v>
      </c>
      <c r="D364" s="132">
        <v>4390</v>
      </c>
      <c r="E364" s="40">
        <v>4000</v>
      </c>
      <c r="F364" s="15">
        <v>1400</v>
      </c>
      <c r="G364" s="171">
        <v>1397.25</v>
      </c>
      <c r="H364" s="94">
        <f t="shared" si="6"/>
        <v>0.9980357142857142</v>
      </c>
    </row>
    <row r="365" spans="1:8" ht="12.75">
      <c r="A365" s="95"/>
      <c r="B365" s="22"/>
      <c r="C365" s="129" t="s">
        <v>40</v>
      </c>
      <c r="D365" s="132">
        <v>4410</v>
      </c>
      <c r="E365" s="40">
        <v>5240</v>
      </c>
      <c r="F365" s="15">
        <v>597</v>
      </c>
      <c r="G365" s="171">
        <v>595.28</v>
      </c>
      <c r="H365" s="94">
        <f t="shared" si="6"/>
        <v>0.9971189279731992</v>
      </c>
    </row>
    <row r="366" spans="1:8" ht="12.75">
      <c r="A366" s="95"/>
      <c r="B366" s="22"/>
      <c r="C366" s="129" t="s">
        <v>166</v>
      </c>
      <c r="D366" s="132">
        <v>4440</v>
      </c>
      <c r="E366" s="40">
        <v>382107</v>
      </c>
      <c r="F366" s="15">
        <v>407822</v>
      </c>
      <c r="G366" s="171">
        <v>407822</v>
      </c>
      <c r="H366" s="94">
        <f t="shared" si="6"/>
        <v>1</v>
      </c>
    </row>
    <row r="367" spans="1:8" ht="12.75">
      <c r="A367" s="95"/>
      <c r="B367" s="22"/>
      <c r="C367" s="129" t="s">
        <v>246</v>
      </c>
      <c r="D367" s="132">
        <v>4610</v>
      </c>
      <c r="E367" s="40"/>
      <c r="F367" s="15">
        <v>138</v>
      </c>
      <c r="G367" s="171">
        <v>138</v>
      </c>
      <c r="H367" s="94">
        <f t="shared" si="6"/>
        <v>1</v>
      </c>
    </row>
    <row r="368" spans="1:8" ht="24">
      <c r="A368" s="95"/>
      <c r="B368" s="22"/>
      <c r="C368" s="129" t="s">
        <v>255</v>
      </c>
      <c r="D368" s="132">
        <v>4700</v>
      </c>
      <c r="E368" s="40">
        <v>14700</v>
      </c>
      <c r="F368" s="15">
        <v>8423</v>
      </c>
      <c r="G368" s="171">
        <v>8422.6</v>
      </c>
      <c r="H368" s="94">
        <f t="shared" si="6"/>
        <v>0.9999525109818355</v>
      </c>
    </row>
    <row r="369" spans="1:8" ht="24">
      <c r="A369" s="95"/>
      <c r="B369" s="22"/>
      <c r="C369" s="129" t="s">
        <v>311</v>
      </c>
      <c r="D369" s="132">
        <v>4740</v>
      </c>
      <c r="E369" s="40">
        <v>7578</v>
      </c>
      <c r="F369" s="15">
        <v>3736</v>
      </c>
      <c r="G369" s="171">
        <v>3727.93</v>
      </c>
      <c r="H369" s="94">
        <f t="shared" si="6"/>
        <v>0.9978399357601713</v>
      </c>
    </row>
    <row r="370" spans="1:8" ht="24">
      <c r="A370" s="95"/>
      <c r="B370" s="22"/>
      <c r="C370" s="129" t="s">
        <v>257</v>
      </c>
      <c r="D370" s="132">
        <v>4750</v>
      </c>
      <c r="E370" s="40">
        <v>27050</v>
      </c>
      <c r="F370" s="15">
        <v>22937</v>
      </c>
      <c r="G370" s="171">
        <v>22845.03</v>
      </c>
      <c r="H370" s="94">
        <f t="shared" si="6"/>
        <v>0.995990321314906</v>
      </c>
    </row>
    <row r="371" spans="1:8" ht="12.75">
      <c r="A371" s="95"/>
      <c r="B371" s="22"/>
      <c r="C371" s="60" t="s">
        <v>371</v>
      </c>
      <c r="D371" s="32">
        <v>6050</v>
      </c>
      <c r="E371" s="40">
        <v>49000</v>
      </c>
      <c r="F371" s="15">
        <v>49000</v>
      </c>
      <c r="G371" s="171">
        <v>48997.75</v>
      </c>
      <c r="H371" s="94">
        <f t="shared" si="6"/>
        <v>0.9999540816326531</v>
      </c>
    </row>
    <row r="372" spans="1:8" ht="12.75">
      <c r="A372" s="95"/>
      <c r="B372" s="22"/>
      <c r="C372" s="60" t="s">
        <v>372</v>
      </c>
      <c r="D372" s="32">
        <v>6050</v>
      </c>
      <c r="E372" s="40">
        <v>49000</v>
      </c>
      <c r="F372" s="15">
        <v>49000</v>
      </c>
      <c r="G372" s="171">
        <v>49000</v>
      </c>
      <c r="H372" s="94">
        <f t="shared" si="6"/>
        <v>1</v>
      </c>
    </row>
    <row r="373" spans="1:8" ht="12.75">
      <c r="A373" s="95"/>
      <c r="B373" s="22"/>
      <c r="C373" s="60" t="s">
        <v>373</v>
      </c>
      <c r="D373" s="32">
        <v>6050</v>
      </c>
      <c r="E373" s="40">
        <v>49000</v>
      </c>
      <c r="F373" s="15">
        <v>49000</v>
      </c>
      <c r="G373" s="171">
        <v>48998.92</v>
      </c>
      <c r="H373" s="94">
        <f t="shared" si="6"/>
        <v>0.9999779591836734</v>
      </c>
    </row>
    <row r="374" spans="1:8" ht="12.75">
      <c r="A374" s="95"/>
      <c r="B374" s="22"/>
      <c r="C374" s="60" t="s">
        <v>374</v>
      </c>
      <c r="D374" s="32">
        <v>6050</v>
      </c>
      <c r="E374" s="40">
        <v>49000</v>
      </c>
      <c r="F374" s="15">
        <v>49000</v>
      </c>
      <c r="G374" s="171">
        <v>48999.99</v>
      </c>
      <c r="H374" s="94">
        <f t="shared" si="6"/>
        <v>0.9999997959183673</v>
      </c>
    </row>
    <row r="375" spans="1:8" ht="12.75">
      <c r="A375" s="95"/>
      <c r="B375" s="22"/>
      <c r="C375" s="60" t="s">
        <v>375</v>
      </c>
      <c r="D375" s="32">
        <v>6050</v>
      </c>
      <c r="E375" s="40">
        <v>49000</v>
      </c>
      <c r="F375" s="15">
        <v>61557</v>
      </c>
      <c r="G375" s="171">
        <v>61556.26</v>
      </c>
      <c r="H375" s="94">
        <f t="shared" si="6"/>
        <v>0.9999879786214403</v>
      </c>
    </row>
    <row r="376" spans="1:8" ht="12.75">
      <c r="A376" s="95"/>
      <c r="B376" s="22"/>
      <c r="C376" s="60" t="s">
        <v>376</v>
      </c>
      <c r="D376" s="32">
        <v>6050</v>
      </c>
      <c r="E376" s="40">
        <v>49000</v>
      </c>
      <c r="F376" s="15">
        <v>49000</v>
      </c>
      <c r="G376" s="171">
        <v>49000</v>
      </c>
      <c r="H376" s="94">
        <f t="shared" si="6"/>
        <v>1</v>
      </c>
    </row>
    <row r="377" spans="1:8" ht="12.75">
      <c r="A377" s="95"/>
      <c r="B377" s="22"/>
      <c r="C377" s="60" t="s">
        <v>377</v>
      </c>
      <c r="D377" s="32">
        <v>6050</v>
      </c>
      <c r="E377" s="40">
        <v>48000</v>
      </c>
      <c r="F377" s="15">
        <v>48000</v>
      </c>
      <c r="G377" s="171">
        <v>47991.08</v>
      </c>
      <c r="H377" s="94">
        <f t="shared" si="6"/>
        <v>0.9998141666666667</v>
      </c>
    </row>
    <row r="378" spans="1:8" ht="12.75">
      <c r="A378" s="95"/>
      <c r="B378" s="22"/>
      <c r="C378" s="60" t="s">
        <v>378</v>
      </c>
      <c r="D378" s="32">
        <v>6050</v>
      </c>
      <c r="E378" s="40">
        <v>49000</v>
      </c>
      <c r="F378" s="15">
        <v>49000</v>
      </c>
      <c r="G378" s="171">
        <v>48999.99</v>
      </c>
      <c r="H378" s="94">
        <f t="shared" si="6"/>
        <v>0.9999997959183673</v>
      </c>
    </row>
    <row r="379" spans="1:8" ht="12.75">
      <c r="A379" s="95"/>
      <c r="B379" s="22"/>
      <c r="C379" s="60" t="s">
        <v>379</v>
      </c>
      <c r="D379" s="32">
        <v>6050</v>
      </c>
      <c r="E379" s="40">
        <v>49000</v>
      </c>
      <c r="F379" s="15">
        <v>49000</v>
      </c>
      <c r="G379" s="171">
        <v>48999.52</v>
      </c>
      <c r="H379" s="94">
        <f t="shared" si="6"/>
        <v>0.9999902040816326</v>
      </c>
    </row>
    <row r="380" spans="1:8" ht="25.5">
      <c r="A380" s="95"/>
      <c r="B380" s="22"/>
      <c r="C380" s="60" t="s">
        <v>393</v>
      </c>
      <c r="D380" s="32">
        <v>6050</v>
      </c>
      <c r="E380" s="15">
        <v>0</v>
      </c>
      <c r="F380" s="15">
        <v>107747</v>
      </c>
      <c r="G380" s="171">
        <v>107747</v>
      </c>
      <c r="H380" s="94">
        <f t="shared" si="6"/>
        <v>1</v>
      </c>
    </row>
    <row r="381" spans="1:8" ht="12.75">
      <c r="A381" s="95"/>
      <c r="B381" s="22"/>
      <c r="C381" s="60" t="s">
        <v>429</v>
      </c>
      <c r="D381" s="32">
        <v>6060</v>
      </c>
      <c r="E381" s="15"/>
      <c r="F381" s="15">
        <v>7000</v>
      </c>
      <c r="G381" s="171">
        <v>6999.99</v>
      </c>
      <c r="H381" s="94">
        <f t="shared" si="6"/>
        <v>0.9999985714285714</v>
      </c>
    </row>
    <row r="382" spans="1:8" ht="12.75">
      <c r="A382" s="95"/>
      <c r="B382" s="22"/>
      <c r="C382" s="60" t="s">
        <v>430</v>
      </c>
      <c r="D382" s="32">
        <v>6060</v>
      </c>
      <c r="E382" s="15"/>
      <c r="F382" s="15">
        <v>4956</v>
      </c>
      <c r="G382" s="171">
        <v>4955.64</v>
      </c>
      <c r="H382" s="94">
        <f t="shared" si="6"/>
        <v>0.9999273607748185</v>
      </c>
    </row>
    <row r="383" spans="1:8" ht="12.75">
      <c r="A383" s="95"/>
      <c r="B383" s="22"/>
      <c r="C383" s="60" t="s">
        <v>431</v>
      </c>
      <c r="D383" s="32">
        <v>6060</v>
      </c>
      <c r="E383" s="15"/>
      <c r="F383" s="15">
        <v>5338</v>
      </c>
      <c r="G383" s="171">
        <v>5337.5</v>
      </c>
      <c r="H383" s="94">
        <f t="shared" si="6"/>
        <v>0.9999063319595354</v>
      </c>
    </row>
    <row r="384" spans="1:8" ht="51">
      <c r="A384" s="95"/>
      <c r="B384" s="22"/>
      <c r="C384" s="60" t="s">
        <v>422</v>
      </c>
      <c r="D384" s="32">
        <v>6230</v>
      </c>
      <c r="E384" s="15"/>
      <c r="F384" s="15">
        <v>110900</v>
      </c>
      <c r="G384" s="171">
        <v>110000</v>
      </c>
      <c r="H384" s="94">
        <f t="shared" si="6"/>
        <v>0.9918845807033363</v>
      </c>
    </row>
    <row r="385" spans="1:8" ht="12.75">
      <c r="A385" s="96"/>
      <c r="B385" s="29">
        <v>80110</v>
      </c>
      <c r="C385" s="45" t="s">
        <v>103</v>
      </c>
      <c r="D385" s="31"/>
      <c r="E385" s="43">
        <f>SUM(E386:E413)</f>
        <v>13792808</v>
      </c>
      <c r="F385" s="43">
        <f>SUM(F386:F413)</f>
        <v>14259480</v>
      </c>
      <c r="G385" s="173">
        <f>SUM(G386:G413)</f>
        <v>14259101.000000002</v>
      </c>
      <c r="H385" s="94">
        <f t="shared" si="6"/>
        <v>0.9999734211906747</v>
      </c>
    </row>
    <row r="386" spans="1:8" ht="24">
      <c r="A386" s="95"/>
      <c r="B386" s="22"/>
      <c r="C386" s="23" t="s">
        <v>22</v>
      </c>
      <c r="D386" s="32">
        <v>2540</v>
      </c>
      <c r="E386" s="144">
        <v>579150</v>
      </c>
      <c r="F386" s="15">
        <v>548107</v>
      </c>
      <c r="G386" s="171">
        <v>548107</v>
      </c>
      <c r="H386" s="94">
        <f t="shared" si="6"/>
        <v>1</v>
      </c>
    </row>
    <row r="387" spans="1:8" ht="38.25" customHeight="1">
      <c r="A387" s="95"/>
      <c r="B387" s="22"/>
      <c r="C387" s="28" t="s">
        <v>9</v>
      </c>
      <c r="D387" s="32">
        <v>2590</v>
      </c>
      <c r="E387" s="145">
        <v>1061914</v>
      </c>
      <c r="F387" s="15">
        <v>1061914</v>
      </c>
      <c r="G387" s="166">
        <v>1061914</v>
      </c>
      <c r="H387" s="94">
        <f t="shared" si="6"/>
        <v>1</v>
      </c>
    </row>
    <row r="388" spans="1:8" ht="12.75">
      <c r="A388" s="103"/>
      <c r="B388" s="56"/>
      <c r="C388" s="129" t="s">
        <v>201</v>
      </c>
      <c r="D388" s="131" t="s">
        <v>303</v>
      </c>
      <c r="E388" s="33">
        <v>9130</v>
      </c>
      <c r="F388" s="15">
        <v>8373</v>
      </c>
      <c r="G388" s="166">
        <v>8368.41</v>
      </c>
      <c r="H388" s="94">
        <f t="shared" si="6"/>
        <v>0.9994518093873164</v>
      </c>
    </row>
    <row r="389" spans="1:8" ht="12.75">
      <c r="A389" s="103"/>
      <c r="B389" s="56"/>
      <c r="C389" s="129" t="s">
        <v>33</v>
      </c>
      <c r="D389" s="131" t="s">
        <v>304</v>
      </c>
      <c r="E389" s="33">
        <v>7728971</v>
      </c>
      <c r="F389" s="15">
        <v>8010143</v>
      </c>
      <c r="G389" s="166">
        <v>8010112.68</v>
      </c>
      <c r="H389" s="94">
        <f t="shared" si="6"/>
        <v>0.9999962147991615</v>
      </c>
    </row>
    <row r="390" spans="1:8" ht="12.75">
      <c r="A390" s="103"/>
      <c r="B390" s="56"/>
      <c r="C390" s="129" t="s">
        <v>34</v>
      </c>
      <c r="D390" s="131" t="s">
        <v>305</v>
      </c>
      <c r="E390" s="33">
        <v>639196</v>
      </c>
      <c r="F390" s="15">
        <v>625321</v>
      </c>
      <c r="G390" s="166">
        <v>625320.07</v>
      </c>
      <c r="H390" s="94">
        <f t="shared" si="6"/>
        <v>0.9999985127638444</v>
      </c>
    </row>
    <row r="391" spans="1:8" ht="12.75">
      <c r="A391" s="103"/>
      <c r="B391" s="56"/>
      <c r="C391" s="129" t="s">
        <v>35</v>
      </c>
      <c r="D391" s="131" t="s">
        <v>306</v>
      </c>
      <c r="E391" s="33">
        <v>1293475</v>
      </c>
      <c r="F391" s="15">
        <v>1286869</v>
      </c>
      <c r="G391" s="166">
        <v>1286856.7</v>
      </c>
      <c r="H391" s="94">
        <f t="shared" si="6"/>
        <v>0.9999904419175534</v>
      </c>
    </row>
    <row r="392" spans="1:8" ht="12.75">
      <c r="A392" s="103"/>
      <c r="B392" s="56"/>
      <c r="C392" s="129" t="s">
        <v>80</v>
      </c>
      <c r="D392" s="131" t="s">
        <v>307</v>
      </c>
      <c r="E392" s="33">
        <v>203229</v>
      </c>
      <c r="F392" s="15">
        <v>199678</v>
      </c>
      <c r="G392" s="166">
        <v>199676.21</v>
      </c>
      <c r="H392" s="94">
        <f t="shared" si="6"/>
        <v>0.9999910355672632</v>
      </c>
    </row>
    <row r="393" spans="1:8" ht="12.75">
      <c r="A393" s="103"/>
      <c r="B393" s="56"/>
      <c r="C393" s="129" t="s">
        <v>381</v>
      </c>
      <c r="D393" s="131" t="s">
        <v>315</v>
      </c>
      <c r="E393" s="33">
        <v>7200</v>
      </c>
      <c r="F393" s="15">
        <v>3840</v>
      </c>
      <c r="G393" s="166">
        <v>3840</v>
      </c>
      <c r="H393" s="94">
        <f t="shared" si="6"/>
        <v>1</v>
      </c>
    </row>
    <row r="394" spans="1:8" ht="12.75">
      <c r="A394" s="103"/>
      <c r="B394" s="56"/>
      <c r="C394" s="129" t="s">
        <v>191</v>
      </c>
      <c r="D394" s="131" t="s">
        <v>339</v>
      </c>
      <c r="E394" s="33">
        <v>5000</v>
      </c>
      <c r="F394" s="15">
        <v>7400</v>
      </c>
      <c r="G394" s="166">
        <v>7400</v>
      </c>
      <c r="H394" s="94">
        <f t="shared" si="6"/>
        <v>1</v>
      </c>
    </row>
    <row r="395" spans="1:8" ht="12.75">
      <c r="A395" s="103"/>
      <c r="B395" s="56"/>
      <c r="C395" s="133" t="s">
        <v>67</v>
      </c>
      <c r="D395" s="132">
        <v>4210</v>
      </c>
      <c r="E395" s="33">
        <v>305387</v>
      </c>
      <c r="F395" s="15">
        <v>321091</v>
      </c>
      <c r="G395" s="166">
        <v>321057.83</v>
      </c>
      <c r="H395" s="94">
        <f t="shared" si="6"/>
        <v>0.9998966959522378</v>
      </c>
    </row>
    <row r="396" spans="1:8" ht="12.75">
      <c r="A396" s="103"/>
      <c r="B396" s="56"/>
      <c r="C396" s="129" t="s">
        <v>308</v>
      </c>
      <c r="D396" s="132">
        <v>4240</v>
      </c>
      <c r="E396" s="33">
        <v>98050</v>
      </c>
      <c r="F396" s="15">
        <v>126457</v>
      </c>
      <c r="G396" s="166">
        <v>126457</v>
      </c>
      <c r="H396" s="94">
        <f aca="true" t="shared" si="7" ref="H396:H459">G396/F396</f>
        <v>1</v>
      </c>
    </row>
    <row r="397" spans="1:8" ht="12.75">
      <c r="A397" s="103"/>
      <c r="B397" s="56"/>
      <c r="C397" s="129" t="s">
        <v>37</v>
      </c>
      <c r="D397" s="132">
        <v>4260</v>
      </c>
      <c r="E397" s="33">
        <v>557038</v>
      </c>
      <c r="F397" s="15">
        <v>600751</v>
      </c>
      <c r="G397" s="166">
        <v>600750.2</v>
      </c>
      <c r="H397" s="94">
        <f t="shared" si="7"/>
        <v>0.9999986683334692</v>
      </c>
    </row>
    <row r="398" spans="1:8" ht="12.75">
      <c r="A398" s="103"/>
      <c r="B398" s="56"/>
      <c r="C398" s="129" t="s">
        <v>38</v>
      </c>
      <c r="D398" s="132">
        <v>4270</v>
      </c>
      <c r="E398" s="33">
        <v>367963</v>
      </c>
      <c r="F398" s="15">
        <v>485909</v>
      </c>
      <c r="G398" s="166">
        <v>485898.39</v>
      </c>
      <c r="H398" s="94">
        <f t="shared" si="7"/>
        <v>0.9999781646357652</v>
      </c>
    </row>
    <row r="399" spans="1:8" ht="12.75">
      <c r="A399" s="103"/>
      <c r="B399" s="56"/>
      <c r="C399" s="129" t="s">
        <v>19</v>
      </c>
      <c r="D399" s="132">
        <v>4280</v>
      </c>
      <c r="E399" s="33">
        <v>14105</v>
      </c>
      <c r="F399" s="15">
        <v>11183</v>
      </c>
      <c r="G399" s="166">
        <v>11059</v>
      </c>
      <c r="H399" s="94">
        <f t="shared" si="7"/>
        <v>0.9889117410355003</v>
      </c>
    </row>
    <row r="400" spans="1:8" ht="12.75">
      <c r="A400" s="103"/>
      <c r="B400" s="56"/>
      <c r="C400" s="129" t="s">
        <v>39</v>
      </c>
      <c r="D400" s="132">
        <v>4300</v>
      </c>
      <c r="E400" s="33">
        <v>113840</v>
      </c>
      <c r="F400" s="15">
        <v>111899</v>
      </c>
      <c r="G400" s="166">
        <v>111818.77</v>
      </c>
      <c r="H400" s="94">
        <f t="shared" si="7"/>
        <v>0.9992830141466859</v>
      </c>
    </row>
    <row r="401" spans="1:8" ht="12.75">
      <c r="A401" s="103"/>
      <c r="B401" s="56"/>
      <c r="C401" s="129" t="s">
        <v>199</v>
      </c>
      <c r="D401" s="132">
        <v>4350</v>
      </c>
      <c r="E401" s="33">
        <v>3021</v>
      </c>
      <c r="F401" s="15">
        <v>2999</v>
      </c>
      <c r="G401" s="166">
        <v>2998.06</v>
      </c>
      <c r="H401" s="94">
        <f t="shared" si="7"/>
        <v>0.9996865621873958</v>
      </c>
    </row>
    <row r="402" spans="1:8" ht="12.75">
      <c r="A402" s="103"/>
      <c r="B402" s="56"/>
      <c r="C402" s="129" t="s">
        <v>309</v>
      </c>
      <c r="D402" s="132">
        <v>4370</v>
      </c>
      <c r="E402" s="33">
        <v>27280</v>
      </c>
      <c r="F402" s="15">
        <v>22424</v>
      </c>
      <c r="G402" s="166">
        <v>22412.34</v>
      </c>
      <c r="H402" s="94">
        <f t="shared" si="7"/>
        <v>0.9994800214056369</v>
      </c>
    </row>
    <row r="403" spans="1:8" ht="12.75">
      <c r="A403" s="103"/>
      <c r="B403" s="56"/>
      <c r="C403" s="129" t="s">
        <v>40</v>
      </c>
      <c r="D403" s="132">
        <v>4410</v>
      </c>
      <c r="E403" s="33">
        <v>8250</v>
      </c>
      <c r="F403" s="15">
        <v>4707</v>
      </c>
      <c r="G403" s="166">
        <v>4679.56</v>
      </c>
      <c r="H403" s="94">
        <f t="shared" si="7"/>
        <v>0.9941703845336733</v>
      </c>
    </row>
    <row r="404" spans="1:8" ht="12.75">
      <c r="A404" s="103"/>
      <c r="B404" s="56"/>
      <c r="C404" s="129" t="s">
        <v>41</v>
      </c>
      <c r="D404" s="132">
        <v>4430</v>
      </c>
      <c r="E404" s="33">
        <v>400</v>
      </c>
      <c r="F404" s="15">
        <v>0</v>
      </c>
      <c r="G404" s="166">
        <v>0</v>
      </c>
      <c r="H404" s="94"/>
    </row>
    <row r="405" spans="1:8" ht="12.75">
      <c r="A405" s="103"/>
      <c r="B405" s="56"/>
      <c r="C405" s="129" t="s">
        <v>166</v>
      </c>
      <c r="D405" s="132">
        <v>4440</v>
      </c>
      <c r="E405" s="33">
        <v>470459</v>
      </c>
      <c r="F405" s="15">
        <v>471382</v>
      </c>
      <c r="G405" s="166">
        <v>471381.84</v>
      </c>
      <c r="H405" s="94">
        <f t="shared" si="7"/>
        <v>0.9999996605725293</v>
      </c>
    </row>
    <row r="406" spans="1:8" ht="12.75">
      <c r="A406" s="103"/>
      <c r="B406" s="56"/>
      <c r="C406" s="129" t="s">
        <v>312</v>
      </c>
      <c r="D406" s="132">
        <v>4530</v>
      </c>
      <c r="E406" s="33">
        <v>100</v>
      </c>
      <c r="F406" s="15">
        <v>0</v>
      </c>
      <c r="G406" s="166">
        <v>0</v>
      </c>
      <c r="H406" s="94"/>
    </row>
    <row r="407" spans="1:8" ht="24">
      <c r="A407" s="103"/>
      <c r="B407" s="56"/>
      <c r="C407" s="129" t="s">
        <v>255</v>
      </c>
      <c r="D407" s="132">
        <v>4700</v>
      </c>
      <c r="E407" s="33">
        <v>11100</v>
      </c>
      <c r="F407" s="15">
        <v>6731</v>
      </c>
      <c r="G407" s="166">
        <v>6699.6</v>
      </c>
      <c r="H407" s="94">
        <f t="shared" si="7"/>
        <v>0.9953350170851286</v>
      </c>
    </row>
    <row r="408" spans="1:8" ht="24">
      <c r="A408" s="103"/>
      <c r="B408" s="56"/>
      <c r="C408" s="129" t="s">
        <v>311</v>
      </c>
      <c r="D408" s="132">
        <v>4740</v>
      </c>
      <c r="E408" s="33">
        <v>6300</v>
      </c>
      <c r="F408" s="15">
        <v>4300</v>
      </c>
      <c r="G408" s="166">
        <v>4299.98</v>
      </c>
      <c r="H408" s="94">
        <f t="shared" si="7"/>
        <v>0.9999953488372092</v>
      </c>
    </row>
    <row r="409" spans="1:8" ht="24">
      <c r="A409" s="103"/>
      <c r="B409" s="56"/>
      <c r="C409" s="129" t="s">
        <v>257</v>
      </c>
      <c r="D409" s="132">
        <v>4750</v>
      </c>
      <c r="E409" s="33">
        <v>32250</v>
      </c>
      <c r="F409" s="15">
        <v>37927</v>
      </c>
      <c r="G409" s="166">
        <v>37924.31</v>
      </c>
      <c r="H409" s="94">
        <f t="shared" si="7"/>
        <v>0.9999290742742637</v>
      </c>
    </row>
    <row r="410" spans="1:8" ht="12.75">
      <c r="A410" s="103"/>
      <c r="B410" s="56"/>
      <c r="C410" s="129" t="s">
        <v>433</v>
      </c>
      <c r="D410" s="132">
        <v>6060</v>
      </c>
      <c r="E410" s="33"/>
      <c r="F410" s="15">
        <v>7190</v>
      </c>
      <c r="G410" s="166">
        <v>7189.07</v>
      </c>
      <c r="H410" s="94">
        <f t="shared" si="7"/>
        <v>0.9998706536856745</v>
      </c>
    </row>
    <row r="411" spans="1:8" ht="12.75">
      <c r="A411" s="103"/>
      <c r="B411" s="56"/>
      <c r="C411" s="129" t="s">
        <v>434</v>
      </c>
      <c r="D411" s="132">
        <v>6060</v>
      </c>
      <c r="E411" s="33"/>
      <c r="F411" s="15">
        <v>29700</v>
      </c>
      <c r="G411" s="166">
        <v>29698.58</v>
      </c>
      <c r="H411" s="94">
        <f t="shared" si="7"/>
        <v>0.9999521885521886</v>
      </c>
    </row>
    <row r="412" spans="1:8" ht="12.75">
      <c r="A412" s="103"/>
      <c r="B412" s="56"/>
      <c r="C412" s="129" t="s">
        <v>432</v>
      </c>
      <c r="D412" s="132">
        <v>6050</v>
      </c>
      <c r="E412" s="33"/>
      <c r="F412" s="15">
        <v>13185</v>
      </c>
      <c r="G412" s="166">
        <v>13184.75</v>
      </c>
      <c r="H412" s="94">
        <f t="shared" si="7"/>
        <v>0.9999810390595374</v>
      </c>
    </row>
    <row r="413" spans="1:8" ht="24">
      <c r="A413" s="103"/>
      <c r="B413" s="56"/>
      <c r="C413" s="28" t="s">
        <v>357</v>
      </c>
      <c r="D413" s="57">
        <v>6050</v>
      </c>
      <c r="E413" s="15">
        <v>250000</v>
      </c>
      <c r="F413" s="15">
        <v>250000</v>
      </c>
      <c r="G413" s="166">
        <v>249996.65</v>
      </c>
      <c r="H413" s="94">
        <f t="shared" si="7"/>
        <v>0.9999866</v>
      </c>
    </row>
    <row r="414" spans="1:8" ht="18" customHeight="1">
      <c r="A414" s="96"/>
      <c r="B414" s="29">
        <v>80111</v>
      </c>
      <c r="C414" s="45" t="s">
        <v>104</v>
      </c>
      <c r="D414" s="31"/>
      <c r="E414" s="43">
        <f>SUM(E415:E431)</f>
        <v>565841</v>
      </c>
      <c r="F414" s="43">
        <f>SUM(F415:F431)</f>
        <v>565841</v>
      </c>
      <c r="G414" s="173">
        <f>SUM(G415:G431)</f>
        <v>565827.3</v>
      </c>
      <c r="H414" s="94">
        <f t="shared" si="7"/>
        <v>0.99997578825147</v>
      </c>
    </row>
    <row r="415" spans="1:8" ht="12.75">
      <c r="A415" s="95"/>
      <c r="B415" s="22"/>
      <c r="C415" s="129" t="s">
        <v>201</v>
      </c>
      <c r="D415" s="131" t="s">
        <v>303</v>
      </c>
      <c r="E415" s="40">
        <v>250</v>
      </c>
      <c r="F415" s="15">
        <v>131</v>
      </c>
      <c r="G415" s="171">
        <v>130.09</v>
      </c>
      <c r="H415" s="94">
        <f t="shared" si="7"/>
        <v>0.9930534351145038</v>
      </c>
    </row>
    <row r="416" spans="1:8" ht="12.75">
      <c r="A416" s="95"/>
      <c r="B416" s="22"/>
      <c r="C416" s="129" t="s">
        <v>33</v>
      </c>
      <c r="D416" s="131" t="s">
        <v>304</v>
      </c>
      <c r="E416" s="40">
        <v>424143</v>
      </c>
      <c r="F416" s="15">
        <v>413853</v>
      </c>
      <c r="G416" s="171">
        <v>413852.49</v>
      </c>
      <c r="H416" s="94">
        <f t="shared" si="7"/>
        <v>0.9999987676783786</v>
      </c>
    </row>
    <row r="417" spans="1:8" ht="12.75">
      <c r="A417" s="95"/>
      <c r="B417" s="22"/>
      <c r="C417" s="129" t="s">
        <v>34</v>
      </c>
      <c r="D417" s="131" t="s">
        <v>305</v>
      </c>
      <c r="E417" s="40">
        <v>29000</v>
      </c>
      <c r="F417" s="15">
        <v>27538</v>
      </c>
      <c r="G417" s="171">
        <v>27537.4</v>
      </c>
      <c r="H417" s="94">
        <f t="shared" si="7"/>
        <v>0.9999782119253395</v>
      </c>
    </row>
    <row r="418" spans="1:8" ht="12.75">
      <c r="A418" s="95"/>
      <c r="B418" s="22"/>
      <c r="C418" s="129" t="s">
        <v>35</v>
      </c>
      <c r="D418" s="131" t="s">
        <v>306</v>
      </c>
      <c r="E418" s="40">
        <v>68968</v>
      </c>
      <c r="F418" s="15">
        <v>66397</v>
      </c>
      <c r="G418" s="171">
        <v>66386.27</v>
      </c>
      <c r="H418" s="94">
        <f t="shared" si="7"/>
        <v>0.9998383963130865</v>
      </c>
    </row>
    <row r="419" spans="1:8" ht="12.75">
      <c r="A419" s="95"/>
      <c r="B419" s="22"/>
      <c r="C419" s="129" t="s">
        <v>80</v>
      </c>
      <c r="D419" s="131" t="s">
        <v>307</v>
      </c>
      <c r="E419" s="40">
        <v>11102</v>
      </c>
      <c r="F419" s="15">
        <v>10695</v>
      </c>
      <c r="G419" s="171">
        <v>10694.05</v>
      </c>
      <c r="H419" s="94">
        <f t="shared" si="7"/>
        <v>0.9999111734455353</v>
      </c>
    </row>
    <row r="420" spans="1:8" ht="12.75">
      <c r="A420" s="95"/>
      <c r="B420" s="22"/>
      <c r="C420" s="129" t="s">
        <v>191</v>
      </c>
      <c r="D420" s="131" t="s">
        <v>339</v>
      </c>
      <c r="E420" s="40">
        <v>1000</v>
      </c>
      <c r="F420" s="15">
        <v>1000</v>
      </c>
      <c r="G420" s="171">
        <v>1000</v>
      </c>
      <c r="H420" s="94">
        <f t="shared" si="7"/>
        <v>1</v>
      </c>
    </row>
    <row r="421" spans="1:8" ht="12.75">
      <c r="A421" s="95"/>
      <c r="B421" s="22"/>
      <c r="C421" s="133" t="s">
        <v>67</v>
      </c>
      <c r="D421" s="132">
        <v>4210</v>
      </c>
      <c r="E421" s="40">
        <v>1100</v>
      </c>
      <c r="F421" s="15">
        <v>6100</v>
      </c>
      <c r="G421" s="171">
        <v>6100</v>
      </c>
      <c r="H421" s="94">
        <f t="shared" si="7"/>
        <v>1</v>
      </c>
    </row>
    <row r="422" spans="1:8" ht="12.75">
      <c r="A422" s="95"/>
      <c r="B422" s="22"/>
      <c r="C422" s="129" t="s">
        <v>308</v>
      </c>
      <c r="D422" s="132">
        <v>4240</v>
      </c>
      <c r="E422" s="40">
        <v>400</v>
      </c>
      <c r="F422" s="15">
        <v>8120</v>
      </c>
      <c r="G422" s="171">
        <v>8120</v>
      </c>
      <c r="H422" s="94">
        <f t="shared" si="7"/>
        <v>1</v>
      </c>
    </row>
    <row r="423" spans="1:8" ht="12.75">
      <c r="A423" s="95"/>
      <c r="B423" s="22"/>
      <c r="C423" s="129" t="s">
        <v>37</v>
      </c>
      <c r="D423" s="132">
        <v>4260</v>
      </c>
      <c r="E423" s="40">
        <v>5800</v>
      </c>
      <c r="F423" s="15">
        <v>7262</v>
      </c>
      <c r="G423" s="171">
        <v>7262</v>
      </c>
      <c r="H423" s="94">
        <f t="shared" si="7"/>
        <v>1</v>
      </c>
    </row>
    <row r="424" spans="1:8" ht="12.75">
      <c r="A424" s="95"/>
      <c r="B424" s="22"/>
      <c r="C424" s="129" t="s">
        <v>38</v>
      </c>
      <c r="D424" s="132">
        <v>4270</v>
      </c>
      <c r="E424" s="40">
        <v>476</v>
      </c>
      <c r="F424" s="15">
        <v>0</v>
      </c>
      <c r="G424" s="171">
        <v>0</v>
      </c>
      <c r="H424" s="94"/>
    </row>
    <row r="425" spans="1:8" ht="12.75">
      <c r="A425" s="95"/>
      <c r="B425" s="22"/>
      <c r="C425" s="129" t="s">
        <v>19</v>
      </c>
      <c r="D425" s="132">
        <v>4280</v>
      </c>
      <c r="E425" s="40">
        <v>600</v>
      </c>
      <c r="F425" s="15">
        <v>600</v>
      </c>
      <c r="G425" s="171">
        <v>600</v>
      </c>
      <c r="H425" s="94">
        <f t="shared" si="7"/>
        <v>1</v>
      </c>
    </row>
    <row r="426" spans="1:8" ht="12.75">
      <c r="A426" s="95"/>
      <c r="B426" s="22"/>
      <c r="C426" s="129" t="s">
        <v>39</v>
      </c>
      <c r="D426" s="132">
        <v>4300</v>
      </c>
      <c r="E426" s="40">
        <v>1300</v>
      </c>
      <c r="F426" s="15">
        <v>1300</v>
      </c>
      <c r="G426" s="171">
        <v>1300</v>
      </c>
      <c r="H426" s="94">
        <f t="shared" si="7"/>
        <v>1</v>
      </c>
    </row>
    <row r="427" spans="1:8" ht="12.75">
      <c r="A427" s="95"/>
      <c r="B427" s="22"/>
      <c r="C427" s="129" t="s">
        <v>199</v>
      </c>
      <c r="D427" s="132">
        <v>4350</v>
      </c>
      <c r="E427" s="40">
        <v>70</v>
      </c>
      <c r="F427" s="15">
        <v>78</v>
      </c>
      <c r="G427" s="171">
        <v>78</v>
      </c>
      <c r="H427" s="94">
        <f t="shared" si="7"/>
        <v>1</v>
      </c>
    </row>
    <row r="428" spans="1:8" ht="12.75">
      <c r="A428" s="95"/>
      <c r="B428" s="22"/>
      <c r="C428" s="129" t="s">
        <v>309</v>
      </c>
      <c r="D428" s="132">
        <v>4370</v>
      </c>
      <c r="E428" s="40">
        <v>250</v>
      </c>
      <c r="F428" s="15">
        <v>250</v>
      </c>
      <c r="G428" s="171">
        <v>250</v>
      </c>
      <c r="H428" s="94">
        <f t="shared" si="7"/>
        <v>1</v>
      </c>
    </row>
    <row r="429" spans="1:8" ht="12.75">
      <c r="A429" s="95"/>
      <c r="B429" s="22"/>
      <c r="C429" s="129" t="s">
        <v>166</v>
      </c>
      <c r="D429" s="132">
        <v>4440</v>
      </c>
      <c r="E429" s="40">
        <v>21082</v>
      </c>
      <c r="F429" s="15">
        <v>20090</v>
      </c>
      <c r="G429" s="171">
        <v>20090</v>
      </c>
      <c r="H429" s="94">
        <f t="shared" si="7"/>
        <v>1</v>
      </c>
    </row>
    <row r="430" spans="1:8" ht="24">
      <c r="A430" s="95"/>
      <c r="B430" s="22"/>
      <c r="C430" s="129" t="s">
        <v>255</v>
      </c>
      <c r="D430" s="132">
        <v>4700</v>
      </c>
      <c r="E430" s="40">
        <v>300</v>
      </c>
      <c r="F430" s="15">
        <v>235</v>
      </c>
      <c r="G430" s="171">
        <v>235</v>
      </c>
      <c r="H430" s="94">
        <f t="shared" si="7"/>
        <v>1</v>
      </c>
    </row>
    <row r="431" spans="1:8" ht="24">
      <c r="A431" s="95"/>
      <c r="B431" s="22"/>
      <c r="C431" s="129" t="s">
        <v>257</v>
      </c>
      <c r="D431" s="132">
        <v>4750</v>
      </c>
      <c r="E431" s="40"/>
      <c r="F431" s="15">
        <v>2192</v>
      </c>
      <c r="G431" s="171">
        <v>2192</v>
      </c>
      <c r="H431" s="94">
        <f t="shared" si="7"/>
        <v>1</v>
      </c>
    </row>
    <row r="432" spans="1:8" ht="18" customHeight="1">
      <c r="A432" s="95"/>
      <c r="B432" s="29" t="s">
        <v>152</v>
      </c>
      <c r="C432" s="45" t="s">
        <v>153</v>
      </c>
      <c r="D432" s="19"/>
      <c r="E432" s="20">
        <f>SUM(E433)</f>
        <v>11308</v>
      </c>
      <c r="F432" s="20">
        <f>SUM(F433)</f>
        <v>11308</v>
      </c>
      <c r="G432" s="164">
        <f>SUM(G433)</f>
        <v>4304.37</v>
      </c>
      <c r="H432" s="94">
        <f t="shared" si="7"/>
        <v>0.3806482136540502</v>
      </c>
    </row>
    <row r="433" spans="1:8" ht="12.75">
      <c r="A433" s="95"/>
      <c r="B433" s="22"/>
      <c r="C433" s="48" t="s">
        <v>39</v>
      </c>
      <c r="D433" s="32">
        <v>4300</v>
      </c>
      <c r="E433" s="15">
        <v>11308</v>
      </c>
      <c r="F433" s="15">
        <v>11308</v>
      </c>
      <c r="G433" s="171">
        <v>4304.37</v>
      </c>
      <c r="H433" s="94">
        <f t="shared" si="7"/>
        <v>0.3806482136540502</v>
      </c>
    </row>
    <row r="434" spans="1:8" ht="15.75" customHeight="1">
      <c r="A434" s="96"/>
      <c r="B434" s="29">
        <v>80120</v>
      </c>
      <c r="C434" s="45" t="s">
        <v>178</v>
      </c>
      <c r="D434" s="31"/>
      <c r="E434" s="43">
        <f>SUM(E435:E462)</f>
        <v>16539108</v>
      </c>
      <c r="F434" s="43">
        <f>SUM(F435:F462)</f>
        <v>17232910</v>
      </c>
      <c r="G434" s="173">
        <f>SUM(G435:G462)</f>
        <v>17213826.66</v>
      </c>
      <c r="H434" s="94">
        <f t="shared" si="7"/>
        <v>0.998892622313933</v>
      </c>
    </row>
    <row r="435" spans="1:8" ht="24">
      <c r="A435" s="95"/>
      <c r="B435" s="22"/>
      <c r="C435" s="23" t="s">
        <v>292</v>
      </c>
      <c r="D435" s="24">
        <v>2540</v>
      </c>
      <c r="E435" s="33">
        <v>827848</v>
      </c>
      <c r="F435" s="15">
        <v>733452</v>
      </c>
      <c r="G435" s="167">
        <v>733452</v>
      </c>
      <c r="H435" s="94">
        <f t="shared" si="7"/>
        <v>1</v>
      </c>
    </row>
    <row r="436" spans="1:8" ht="48">
      <c r="A436" s="95"/>
      <c r="B436" s="22"/>
      <c r="C436" s="129" t="s">
        <v>18</v>
      </c>
      <c r="D436" s="32">
        <v>2590</v>
      </c>
      <c r="E436" s="33">
        <v>917234</v>
      </c>
      <c r="F436" s="15">
        <v>947234</v>
      </c>
      <c r="G436" s="166">
        <v>947234</v>
      </c>
      <c r="H436" s="94">
        <f t="shared" si="7"/>
        <v>1</v>
      </c>
    </row>
    <row r="437" spans="1:8" ht="12.75">
      <c r="A437" s="95"/>
      <c r="B437" s="22"/>
      <c r="C437" s="129" t="s">
        <v>201</v>
      </c>
      <c r="D437" s="131" t="s">
        <v>303</v>
      </c>
      <c r="E437" s="33">
        <v>10040</v>
      </c>
      <c r="F437" s="15">
        <v>8493</v>
      </c>
      <c r="G437" s="166">
        <v>8007.36</v>
      </c>
      <c r="H437" s="94">
        <f t="shared" si="7"/>
        <v>0.9428187919463087</v>
      </c>
    </row>
    <row r="438" spans="1:8" ht="12.75">
      <c r="A438" s="95"/>
      <c r="B438" s="22"/>
      <c r="C438" s="129" t="s">
        <v>33</v>
      </c>
      <c r="D438" s="131" t="s">
        <v>304</v>
      </c>
      <c r="E438" s="40">
        <v>9380883</v>
      </c>
      <c r="F438" s="15">
        <v>9230105</v>
      </c>
      <c r="G438" s="171">
        <v>9229830.05</v>
      </c>
      <c r="H438" s="94">
        <f t="shared" si="7"/>
        <v>0.9999702116064769</v>
      </c>
    </row>
    <row r="439" spans="1:8" ht="12.75">
      <c r="A439" s="95"/>
      <c r="B439" s="22"/>
      <c r="C439" s="129" t="s">
        <v>34</v>
      </c>
      <c r="D439" s="131" t="s">
        <v>305</v>
      </c>
      <c r="E439" s="40">
        <v>713158</v>
      </c>
      <c r="F439" s="15">
        <v>696389</v>
      </c>
      <c r="G439" s="171">
        <v>696386.02</v>
      </c>
      <c r="H439" s="94">
        <f t="shared" si="7"/>
        <v>0.9999957207824938</v>
      </c>
    </row>
    <row r="440" spans="1:8" ht="12.75">
      <c r="A440" s="95"/>
      <c r="B440" s="22"/>
      <c r="C440" s="129" t="s">
        <v>35</v>
      </c>
      <c r="D440" s="131" t="s">
        <v>306</v>
      </c>
      <c r="E440" s="40">
        <v>1496647</v>
      </c>
      <c r="F440" s="15">
        <v>1483817</v>
      </c>
      <c r="G440" s="171">
        <v>1483140.23</v>
      </c>
      <c r="H440" s="94">
        <f t="shared" si="7"/>
        <v>0.9995438992813803</v>
      </c>
    </row>
    <row r="441" spans="1:8" ht="12.75">
      <c r="A441" s="95"/>
      <c r="B441" s="22"/>
      <c r="C441" s="129" t="s">
        <v>80</v>
      </c>
      <c r="D441" s="131" t="s">
        <v>307</v>
      </c>
      <c r="E441" s="40">
        <v>230445</v>
      </c>
      <c r="F441" s="15">
        <v>227955</v>
      </c>
      <c r="G441" s="171">
        <v>227579.52</v>
      </c>
      <c r="H441" s="94">
        <f t="shared" si="7"/>
        <v>0.9983528327959466</v>
      </c>
    </row>
    <row r="442" spans="1:8" ht="24">
      <c r="A442" s="95"/>
      <c r="B442" s="22"/>
      <c r="C442" s="129" t="s">
        <v>314</v>
      </c>
      <c r="D442" s="131" t="s">
        <v>315</v>
      </c>
      <c r="E442" s="40">
        <v>7200</v>
      </c>
      <c r="F442" s="15">
        <v>3847</v>
      </c>
      <c r="G442" s="171">
        <v>3847</v>
      </c>
      <c r="H442" s="94">
        <f t="shared" si="7"/>
        <v>1</v>
      </c>
    </row>
    <row r="443" spans="1:8" ht="12.75">
      <c r="A443" s="95"/>
      <c r="B443" s="22"/>
      <c r="C443" s="129" t="s">
        <v>191</v>
      </c>
      <c r="D443" s="132">
        <v>4170</v>
      </c>
      <c r="E443" s="40">
        <v>14450</v>
      </c>
      <c r="F443" s="15">
        <v>7715</v>
      </c>
      <c r="G443" s="171">
        <v>7715</v>
      </c>
      <c r="H443" s="94">
        <f t="shared" si="7"/>
        <v>1</v>
      </c>
    </row>
    <row r="444" spans="1:8" ht="12.75">
      <c r="A444" s="95"/>
      <c r="B444" s="22"/>
      <c r="C444" s="133" t="s">
        <v>67</v>
      </c>
      <c r="D444" s="132">
        <v>4210</v>
      </c>
      <c r="E444" s="40">
        <v>345160</v>
      </c>
      <c r="F444" s="15">
        <v>358006</v>
      </c>
      <c r="G444" s="171">
        <v>357948.38</v>
      </c>
      <c r="H444" s="94">
        <f t="shared" si="7"/>
        <v>0.9998390529767658</v>
      </c>
    </row>
    <row r="445" spans="1:8" ht="12.75">
      <c r="A445" s="95"/>
      <c r="B445" s="22"/>
      <c r="C445" s="129" t="s">
        <v>308</v>
      </c>
      <c r="D445" s="132">
        <v>4240</v>
      </c>
      <c r="E445" s="40">
        <v>294820</v>
      </c>
      <c r="F445" s="15">
        <v>339670</v>
      </c>
      <c r="G445" s="171">
        <v>339613.64</v>
      </c>
      <c r="H445" s="94">
        <f t="shared" si="7"/>
        <v>0.9998340742485354</v>
      </c>
    </row>
    <row r="446" spans="1:8" ht="12.75">
      <c r="A446" s="95"/>
      <c r="B446" s="22"/>
      <c r="C446" s="129" t="s">
        <v>37</v>
      </c>
      <c r="D446" s="132">
        <v>4260</v>
      </c>
      <c r="E446" s="40">
        <v>541055</v>
      </c>
      <c r="F446" s="15">
        <v>550730</v>
      </c>
      <c r="G446" s="171">
        <v>550624.39</v>
      </c>
      <c r="H446" s="94">
        <f t="shared" si="7"/>
        <v>0.9998082363408567</v>
      </c>
    </row>
    <row r="447" spans="1:8" ht="12.75">
      <c r="A447" s="95"/>
      <c r="B447" s="22"/>
      <c r="C447" s="129" t="s">
        <v>38</v>
      </c>
      <c r="D447" s="132">
        <v>4270</v>
      </c>
      <c r="E447" s="40">
        <v>596594</v>
      </c>
      <c r="F447" s="15">
        <v>1450950</v>
      </c>
      <c r="G447" s="171">
        <v>1450749.96</v>
      </c>
      <c r="H447" s="94">
        <f t="shared" si="7"/>
        <v>0.9998621317068127</v>
      </c>
    </row>
    <row r="448" spans="1:8" ht="12.75">
      <c r="A448" s="95"/>
      <c r="B448" s="22"/>
      <c r="C448" s="129" t="s">
        <v>19</v>
      </c>
      <c r="D448" s="132">
        <v>4280</v>
      </c>
      <c r="E448" s="40">
        <v>13710</v>
      </c>
      <c r="F448" s="15">
        <v>9288</v>
      </c>
      <c r="G448" s="171">
        <v>8633.28</v>
      </c>
      <c r="H448" s="94">
        <f t="shared" si="7"/>
        <v>0.9295090439276487</v>
      </c>
    </row>
    <row r="449" spans="1:8" ht="12.75">
      <c r="A449" s="95"/>
      <c r="B449" s="22"/>
      <c r="C449" s="129" t="s">
        <v>39</v>
      </c>
      <c r="D449" s="132">
        <v>4300</v>
      </c>
      <c r="E449" s="40">
        <v>174562</v>
      </c>
      <c r="F449" s="15">
        <v>194064</v>
      </c>
      <c r="G449" s="171">
        <v>193965.07</v>
      </c>
      <c r="H449" s="94">
        <f t="shared" si="7"/>
        <v>0.9994902197213291</v>
      </c>
    </row>
    <row r="450" spans="1:8" ht="12.75">
      <c r="A450" s="95"/>
      <c r="B450" s="22"/>
      <c r="C450" s="129" t="s">
        <v>199</v>
      </c>
      <c r="D450" s="132">
        <v>4350</v>
      </c>
      <c r="E450" s="40">
        <v>8329</v>
      </c>
      <c r="F450" s="15">
        <v>6559</v>
      </c>
      <c r="G450" s="171">
        <v>6346.82</v>
      </c>
      <c r="H450" s="94">
        <f t="shared" si="7"/>
        <v>0.9676505564872694</v>
      </c>
    </row>
    <row r="451" spans="1:8" ht="12.75">
      <c r="A451" s="95"/>
      <c r="B451" s="22"/>
      <c r="C451" s="129" t="s">
        <v>309</v>
      </c>
      <c r="D451" s="132">
        <v>4370</v>
      </c>
      <c r="E451" s="40">
        <v>26135</v>
      </c>
      <c r="F451" s="15">
        <v>20785</v>
      </c>
      <c r="G451" s="171">
        <v>20754.39</v>
      </c>
      <c r="H451" s="94">
        <f t="shared" si="7"/>
        <v>0.9985273033437575</v>
      </c>
    </row>
    <row r="452" spans="1:8" ht="24">
      <c r="A452" s="95"/>
      <c r="B452" s="22"/>
      <c r="C452" s="129" t="s">
        <v>310</v>
      </c>
      <c r="D452" s="132">
        <v>4390</v>
      </c>
      <c r="E452" s="40">
        <v>2000</v>
      </c>
      <c r="F452" s="15">
        <v>1301</v>
      </c>
      <c r="G452" s="171">
        <v>1300.5</v>
      </c>
      <c r="H452" s="94">
        <f t="shared" si="7"/>
        <v>0.9996156802459646</v>
      </c>
    </row>
    <row r="453" spans="1:8" ht="12.75">
      <c r="A453" s="95"/>
      <c r="B453" s="22"/>
      <c r="C453" s="129" t="s">
        <v>40</v>
      </c>
      <c r="D453" s="132">
        <v>4410</v>
      </c>
      <c r="E453" s="40">
        <v>11590</v>
      </c>
      <c r="F453" s="15">
        <v>7037</v>
      </c>
      <c r="G453" s="171">
        <v>6731.18</v>
      </c>
      <c r="H453" s="94">
        <f t="shared" si="7"/>
        <v>0.9565411396902089</v>
      </c>
    </row>
    <row r="454" spans="1:8" ht="12.75">
      <c r="A454" s="95"/>
      <c r="B454" s="22"/>
      <c r="C454" s="129" t="s">
        <v>41</v>
      </c>
      <c r="D454" s="132">
        <v>4430</v>
      </c>
      <c r="E454" s="40">
        <v>580</v>
      </c>
      <c r="F454" s="15">
        <v>400</v>
      </c>
      <c r="G454" s="171">
        <v>320.78</v>
      </c>
      <c r="H454" s="94">
        <f t="shared" si="7"/>
        <v>0.8019499999999999</v>
      </c>
    </row>
    <row r="455" spans="1:8" ht="12.75">
      <c r="A455" s="95"/>
      <c r="B455" s="22"/>
      <c r="C455" s="129" t="s">
        <v>166</v>
      </c>
      <c r="D455" s="132">
        <v>4440</v>
      </c>
      <c r="E455" s="40">
        <v>496108</v>
      </c>
      <c r="F455" s="15">
        <v>509516</v>
      </c>
      <c r="G455" s="171">
        <v>509516</v>
      </c>
      <c r="H455" s="94">
        <f t="shared" si="7"/>
        <v>1</v>
      </c>
    </row>
    <row r="456" spans="1:8" ht="24">
      <c r="A456" s="95"/>
      <c r="B456" s="22"/>
      <c r="C456" s="129" t="s">
        <v>255</v>
      </c>
      <c r="D456" s="132">
        <v>4700</v>
      </c>
      <c r="E456" s="40">
        <v>6360</v>
      </c>
      <c r="F456" s="15">
        <v>6098</v>
      </c>
      <c r="G456" s="171">
        <v>6036.6</v>
      </c>
      <c r="H456" s="94">
        <f t="shared" si="7"/>
        <v>0.989931124959003</v>
      </c>
    </row>
    <row r="457" spans="1:8" ht="24">
      <c r="A457" s="95"/>
      <c r="B457" s="22"/>
      <c r="C457" s="129" t="s">
        <v>311</v>
      </c>
      <c r="D457" s="132">
        <v>4740</v>
      </c>
      <c r="E457" s="40">
        <v>19000</v>
      </c>
      <c r="F457" s="15">
        <v>11737</v>
      </c>
      <c r="G457" s="171">
        <v>11725.46</v>
      </c>
      <c r="H457" s="94">
        <f t="shared" si="7"/>
        <v>0.9990167845275624</v>
      </c>
    </row>
    <row r="458" spans="1:8" ht="24">
      <c r="A458" s="95"/>
      <c r="B458" s="22"/>
      <c r="C458" s="129" t="s">
        <v>257</v>
      </c>
      <c r="D458" s="132">
        <v>4750</v>
      </c>
      <c r="E458" s="40">
        <v>75200</v>
      </c>
      <c r="F458" s="15">
        <v>56093</v>
      </c>
      <c r="G458" s="171">
        <v>56060.7</v>
      </c>
      <c r="H458" s="94">
        <f t="shared" si="7"/>
        <v>0.9994241705738683</v>
      </c>
    </row>
    <row r="459" spans="1:8" ht="12.75">
      <c r="A459" s="95"/>
      <c r="B459" s="22"/>
      <c r="C459" s="61" t="s">
        <v>435</v>
      </c>
      <c r="D459" s="62">
        <v>6050</v>
      </c>
      <c r="E459" s="40">
        <v>300000</v>
      </c>
      <c r="F459" s="15">
        <v>300000</v>
      </c>
      <c r="G459" s="171">
        <v>300000</v>
      </c>
      <c r="H459" s="94">
        <f t="shared" si="7"/>
        <v>1</v>
      </c>
    </row>
    <row r="460" spans="1:8" ht="25.5">
      <c r="A460" s="95"/>
      <c r="B460" s="22"/>
      <c r="C460" s="61" t="s">
        <v>436</v>
      </c>
      <c r="D460" s="62">
        <v>6050</v>
      </c>
      <c r="E460" s="40"/>
      <c r="F460" s="15">
        <v>70000</v>
      </c>
      <c r="G460" s="171">
        <v>54640</v>
      </c>
      <c r="H460" s="94">
        <f aca="true" t="shared" si="8" ref="H460:H523">G460/F460</f>
        <v>0.7805714285714286</v>
      </c>
    </row>
    <row r="461" spans="1:8" ht="25.5">
      <c r="A461" s="95"/>
      <c r="B461" s="22"/>
      <c r="C461" s="61" t="s">
        <v>437</v>
      </c>
      <c r="D461" s="62">
        <v>6050</v>
      </c>
      <c r="E461" s="40"/>
      <c r="F461" s="15">
        <v>1669</v>
      </c>
      <c r="G461" s="171">
        <v>1668.33</v>
      </c>
      <c r="H461" s="94">
        <f t="shared" si="8"/>
        <v>0.9995985620131815</v>
      </c>
    </row>
    <row r="462" spans="1:8" ht="12.75">
      <c r="A462" s="95"/>
      <c r="B462" s="22"/>
      <c r="C462" s="61" t="s">
        <v>358</v>
      </c>
      <c r="D462" s="62">
        <v>6050</v>
      </c>
      <c r="E462" s="40">
        <v>30000</v>
      </c>
      <c r="F462" s="15"/>
      <c r="G462" s="171"/>
      <c r="H462" s="94"/>
    </row>
    <row r="463" spans="1:8" ht="12.75">
      <c r="A463" s="95"/>
      <c r="B463" s="29" t="s">
        <v>159</v>
      </c>
      <c r="C463" s="45" t="s">
        <v>179</v>
      </c>
      <c r="D463" s="19"/>
      <c r="E463" s="20">
        <f>SUM(E464:E484)</f>
        <v>971492</v>
      </c>
      <c r="F463" s="20">
        <f>SUM(F464:F484)</f>
        <v>956306</v>
      </c>
      <c r="G463" s="164">
        <f>SUM(G464:G484)</f>
        <v>956305.8</v>
      </c>
      <c r="H463" s="94">
        <f t="shared" si="8"/>
        <v>0.9999997908619208</v>
      </c>
    </row>
    <row r="464" spans="1:8" ht="24">
      <c r="A464" s="95"/>
      <c r="B464" s="46"/>
      <c r="C464" s="23" t="s">
        <v>22</v>
      </c>
      <c r="D464" s="47">
        <v>2540</v>
      </c>
      <c r="E464" s="144">
        <v>97200</v>
      </c>
      <c r="F464" s="15">
        <v>82014</v>
      </c>
      <c r="G464" s="166">
        <v>82014</v>
      </c>
      <c r="H464" s="94">
        <f t="shared" si="8"/>
        <v>1</v>
      </c>
    </row>
    <row r="465" spans="1:8" ht="12.75">
      <c r="A465" s="95"/>
      <c r="B465" s="46"/>
      <c r="C465" s="129" t="s">
        <v>201</v>
      </c>
      <c r="D465" s="131" t="s">
        <v>303</v>
      </c>
      <c r="E465" s="64">
        <v>324</v>
      </c>
      <c r="F465" s="15">
        <v>324</v>
      </c>
      <c r="G465" s="176">
        <v>324</v>
      </c>
      <c r="H465" s="94">
        <f t="shared" si="8"/>
        <v>1</v>
      </c>
    </row>
    <row r="466" spans="1:8" ht="12.75">
      <c r="A466" s="95"/>
      <c r="B466" s="46"/>
      <c r="C466" s="129" t="s">
        <v>33</v>
      </c>
      <c r="D466" s="131" t="s">
        <v>304</v>
      </c>
      <c r="E466" s="64">
        <v>537638</v>
      </c>
      <c r="F466" s="15">
        <v>538065</v>
      </c>
      <c r="G466" s="176">
        <v>538065</v>
      </c>
      <c r="H466" s="94">
        <f t="shared" si="8"/>
        <v>1</v>
      </c>
    </row>
    <row r="467" spans="1:8" ht="12.75">
      <c r="A467" s="95"/>
      <c r="B467" s="46"/>
      <c r="C467" s="129" t="s">
        <v>34</v>
      </c>
      <c r="D467" s="131" t="s">
        <v>305</v>
      </c>
      <c r="E467" s="64">
        <v>53248</v>
      </c>
      <c r="F467" s="15">
        <v>53112</v>
      </c>
      <c r="G467" s="176">
        <v>53112</v>
      </c>
      <c r="H467" s="94">
        <f t="shared" si="8"/>
        <v>1</v>
      </c>
    </row>
    <row r="468" spans="1:8" ht="12.75">
      <c r="A468" s="95"/>
      <c r="B468" s="46"/>
      <c r="C468" s="129" t="s">
        <v>35</v>
      </c>
      <c r="D468" s="131" t="s">
        <v>306</v>
      </c>
      <c r="E468" s="64">
        <v>90669</v>
      </c>
      <c r="F468" s="15">
        <v>90805</v>
      </c>
      <c r="G468" s="176">
        <v>90805</v>
      </c>
      <c r="H468" s="94">
        <f t="shared" si="8"/>
        <v>1</v>
      </c>
    </row>
    <row r="469" spans="1:8" ht="12.75">
      <c r="A469" s="95"/>
      <c r="B469" s="46"/>
      <c r="C469" s="129" t="s">
        <v>80</v>
      </c>
      <c r="D469" s="131" t="s">
        <v>307</v>
      </c>
      <c r="E469" s="64">
        <v>14389</v>
      </c>
      <c r="F469" s="15">
        <v>14389</v>
      </c>
      <c r="G469" s="176">
        <v>14389</v>
      </c>
      <c r="H469" s="94">
        <f t="shared" si="8"/>
        <v>1</v>
      </c>
    </row>
    <row r="470" spans="1:8" ht="12.75">
      <c r="A470" s="95"/>
      <c r="B470" s="46"/>
      <c r="C470" s="129" t="s">
        <v>191</v>
      </c>
      <c r="D470" s="132">
        <v>4170</v>
      </c>
      <c r="E470" s="64">
        <v>3600</v>
      </c>
      <c r="F470" s="15">
        <v>2769</v>
      </c>
      <c r="G470" s="176">
        <v>2769</v>
      </c>
      <c r="H470" s="94">
        <f t="shared" si="8"/>
        <v>1</v>
      </c>
    </row>
    <row r="471" spans="1:8" ht="12.75">
      <c r="A471" s="95"/>
      <c r="B471" s="46"/>
      <c r="C471" s="133" t="s">
        <v>67</v>
      </c>
      <c r="D471" s="132">
        <v>4210</v>
      </c>
      <c r="E471" s="64">
        <v>26378</v>
      </c>
      <c r="F471" s="15">
        <v>26378</v>
      </c>
      <c r="G471" s="176">
        <v>26378</v>
      </c>
      <c r="H471" s="94">
        <f t="shared" si="8"/>
        <v>1</v>
      </c>
    </row>
    <row r="472" spans="1:8" ht="12.75">
      <c r="A472" s="95"/>
      <c r="B472" s="46"/>
      <c r="C472" s="129" t="s">
        <v>308</v>
      </c>
      <c r="D472" s="132">
        <v>4240</v>
      </c>
      <c r="E472" s="64">
        <v>30340</v>
      </c>
      <c r="F472" s="15">
        <v>29913</v>
      </c>
      <c r="G472" s="176">
        <v>29912.8</v>
      </c>
      <c r="H472" s="94">
        <f t="shared" si="8"/>
        <v>0.9999933139437702</v>
      </c>
    </row>
    <row r="473" spans="1:8" ht="12.75">
      <c r="A473" s="95"/>
      <c r="B473" s="46"/>
      <c r="C473" s="129" t="s">
        <v>37</v>
      </c>
      <c r="D473" s="132">
        <v>4260</v>
      </c>
      <c r="E473" s="64">
        <v>28206</v>
      </c>
      <c r="F473" s="15">
        <v>28206</v>
      </c>
      <c r="G473" s="176">
        <v>28206</v>
      </c>
      <c r="H473" s="94">
        <f t="shared" si="8"/>
        <v>1</v>
      </c>
    </row>
    <row r="474" spans="1:8" ht="12.75">
      <c r="A474" s="95"/>
      <c r="B474" s="46"/>
      <c r="C474" s="129" t="s">
        <v>38</v>
      </c>
      <c r="D474" s="132">
        <v>4270</v>
      </c>
      <c r="E474" s="64">
        <v>33300</v>
      </c>
      <c r="F474" s="15">
        <v>33300</v>
      </c>
      <c r="G474" s="176">
        <v>33300</v>
      </c>
      <c r="H474" s="94">
        <f t="shared" si="8"/>
        <v>1</v>
      </c>
    </row>
    <row r="475" spans="1:8" ht="12.75">
      <c r="A475" s="95"/>
      <c r="B475" s="46"/>
      <c r="C475" s="129" t="s">
        <v>19</v>
      </c>
      <c r="D475" s="132">
        <v>4280</v>
      </c>
      <c r="E475" s="64">
        <v>1420</v>
      </c>
      <c r="F475" s="15">
        <v>1420</v>
      </c>
      <c r="G475" s="176">
        <v>1420</v>
      </c>
      <c r="H475" s="94">
        <f t="shared" si="8"/>
        <v>1</v>
      </c>
    </row>
    <row r="476" spans="1:8" ht="12.75">
      <c r="A476" s="95"/>
      <c r="B476" s="46"/>
      <c r="C476" s="129" t="s">
        <v>39</v>
      </c>
      <c r="D476" s="132">
        <v>4300</v>
      </c>
      <c r="E476" s="64">
        <v>12094</v>
      </c>
      <c r="F476" s="15">
        <v>12094</v>
      </c>
      <c r="G476" s="176">
        <v>12094</v>
      </c>
      <c r="H476" s="94">
        <f t="shared" si="8"/>
        <v>1</v>
      </c>
    </row>
    <row r="477" spans="1:8" ht="12.75">
      <c r="A477" s="95"/>
      <c r="B477" s="46"/>
      <c r="C477" s="129" t="s">
        <v>199</v>
      </c>
      <c r="D477" s="132">
        <v>4350</v>
      </c>
      <c r="E477" s="64">
        <v>720</v>
      </c>
      <c r="F477" s="15">
        <v>720</v>
      </c>
      <c r="G477" s="176">
        <v>720</v>
      </c>
      <c r="H477" s="94">
        <f t="shared" si="8"/>
        <v>1</v>
      </c>
    </row>
    <row r="478" spans="1:8" ht="12.75">
      <c r="A478" s="95"/>
      <c r="B478" s="46"/>
      <c r="C478" s="129" t="s">
        <v>309</v>
      </c>
      <c r="D478" s="132">
        <v>4370</v>
      </c>
      <c r="E478" s="64">
        <v>1670</v>
      </c>
      <c r="F478" s="15">
        <v>1443</v>
      </c>
      <c r="G478" s="176">
        <v>1443</v>
      </c>
      <c r="H478" s="94">
        <f t="shared" si="8"/>
        <v>1</v>
      </c>
    </row>
    <row r="479" spans="1:8" ht="12.75">
      <c r="A479" s="95"/>
      <c r="B479" s="46"/>
      <c r="C479" s="129" t="s">
        <v>40</v>
      </c>
      <c r="D479" s="132">
        <v>4410</v>
      </c>
      <c r="E479" s="64">
        <v>1400</v>
      </c>
      <c r="F479" s="15">
        <v>1400</v>
      </c>
      <c r="G479" s="176">
        <v>1400</v>
      </c>
      <c r="H479" s="94">
        <f t="shared" si="8"/>
        <v>1</v>
      </c>
    </row>
    <row r="480" spans="1:8" ht="12.75">
      <c r="A480" s="95"/>
      <c r="B480" s="46"/>
      <c r="C480" s="129" t="s">
        <v>41</v>
      </c>
      <c r="D480" s="132">
        <v>4430</v>
      </c>
      <c r="E480" s="64">
        <v>108</v>
      </c>
      <c r="F480" s="15">
        <v>0</v>
      </c>
      <c r="G480" s="176">
        <v>0</v>
      </c>
      <c r="H480" s="94"/>
    </row>
    <row r="481" spans="1:8" ht="12.75">
      <c r="A481" s="95"/>
      <c r="B481" s="46"/>
      <c r="C481" s="129" t="s">
        <v>166</v>
      </c>
      <c r="D481" s="132">
        <v>4440</v>
      </c>
      <c r="E481" s="64">
        <v>34078</v>
      </c>
      <c r="F481" s="15">
        <v>34078</v>
      </c>
      <c r="G481" s="176">
        <v>34078</v>
      </c>
      <c r="H481" s="94">
        <f t="shared" si="8"/>
        <v>1</v>
      </c>
    </row>
    <row r="482" spans="1:8" ht="24">
      <c r="A482" s="95"/>
      <c r="B482" s="46"/>
      <c r="C482" s="129" t="s">
        <v>255</v>
      </c>
      <c r="D482" s="132">
        <v>4700</v>
      </c>
      <c r="E482" s="64">
        <v>750</v>
      </c>
      <c r="F482" s="15">
        <v>257</v>
      </c>
      <c r="G482" s="176">
        <v>257</v>
      </c>
      <c r="H482" s="94">
        <f t="shared" si="8"/>
        <v>1</v>
      </c>
    </row>
    <row r="483" spans="1:8" ht="24">
      <c r="A483" s="95"/>
      <c r="B483" s="46"/>
      <c r="C483" s="129" t="s">
        <v>311</v>
      </c>
      <c r="D483" s="132">
        <v>4740</v>
      </c>
      <c r="E483" s="64">
        <v>1440</v>
      </c>
      <c r="F483" s="15">
        <v>422</v>
      </c>
      <c r="G483" s="176">
        <v>422</v>
      </c>
      <c r="H483" s="94">
        <f t="shared" si="8"/>
        <v>1</v>
      </c>
    </row>
    <row r="484" spans="1:8" ht="24">
      <c r="A484" s="95"/>
      <c r="B484" s="46"/>
      <c r="C484" s="129" t="s">
        <v>257</v>
      </c>
      <c r="D484" s="132">
        <v>4750</v>
      </c>
      <c r="E484" s="64">
        <v>2520</v>
      </c>
      <c r="F484" s="15">
        <v>5197</v>
      </c>
      <c r="G484" s="176">
        <v>5197</v>
      </c>
      <c r="H484" s="94">
        <f t="shared" si="8"/>
        <v>1</v>
      </c>
    </row>
    <row r="485" spans="1:8" ht="12.75">
      <c r="A485" s="95"/>
      <c r="B485" s="29">
        <v>80130</v>
      </c>
      <c r="C485" s="30" t="s">
        <v>105</v>
      </c>
      <c r="D485" s="31"/>
      <c r="E485" s="43">
        <f>SUM(E486:E515)</f>
        <v>20298967</v>
      </c>
      <c r="F485" s="43">
        <f>SUM(F486:F515)</f>
        <v>19753964</v>
      </c>
      <c r="G485" s="173">
        <f>SUM(G486:G515)</f>
        <v>19722832.130000003</v>
      </c>
      <c r="H485" s="94">
        <f t="shared" si="8"/>
        <v>0.9984240190981416</v>
      </c>
    </row>
    <row r="486" spans="1:8" ht="24">
      <c r="A486" s="95"/>
      <c r="B486" s="22"/>
      <c r="C486" s="23" t="s">
        <v>292</v>
      </c>
      <c r="D486" s="127">
        <v>2540</v>
      </c>
      <c r="E486" s="66">
        <v>2594079</v>
      </c>
      <c r="F486" s="15">
        <v>2418774</v>
      </c>
      <c r="G486" s="167">
        <v>2418774</v>
      </c>
      <c r="H486" s="94">
        <f t="shared" si="8"/>
        <v>1</v>
      </c>
    </row>
    <row r="487" spans="1:8" ht="48">
      <c r="A487" s="95"/>
      <c r="B487" s="22"/>
      <c r="C487" s="129" t="s">
        <v>8</v>
      </c>
      <c r="D487" s="32">
        <v>2590</v>
      </c>
      <c r="E487" s="66">
        <v>1215000</v>
      </c>
      <c r="F487" s="15">
        <v>1206901</v>
      </c>
      <c r="G487" s="166">
        <v>1206901</v>
      </c>
      <c r="H487" s="94">
        <f t="shared" si="8"/>
        <v>1</v>
      </c>
    </row>
    <row r="488" spans="1:8" ht="12.75">
      <c r="A488" s="95"/>
      <c r="B488" s="22"/>
      <c r="C488" s="129" t="s">
        <v>201</v>
      </c>
      <c r="D488" s="131" t="s">
        <v>303</v>
      </c>
      <c r="E488" s="65">
        <v>39666</v>
      </c>
      <c r="F488" s="15">
        <v>24935</v>
      </c>
      <c r="G488" s="177">
        <v>24885.2</v>
      </c>
      <c r="H488" s="94">
        <f t="shared" si="8"/>
        <v>0.9980028072989774</v>
      </c>
    </row>
    <row r="489" spans="1:8" ht="12.75">
      <c r="A489" s="95"/>
      <c r="B489" s="22"/>
      <c r="C489" s="129" t="s">
        <v>33</v>
      </c>
      <c r="D489" s="131" t="s">
        <v>304</v>
      </c>
      <c r="E489" s="65">
        <v>10188620</v>
      </c>
      <c r="F489" s="15">
        <v>10049399</v>
      </c>
      <c r="G489" s="177">
        <v>10049211.78</v>
      </c>
      <c r="H489" s="94">
        <f t="shared" si="8"/>
        <v>0.9999813700301878</v>
      </c>
    </row>
    <row r="490" spans="1:8" ht="12.75">
      <c r="A490" s="95"/>
      <c r="B490" s="22"/>
      <c r="C490" s="129" t="s">
        <v>34</v>
      </c>
      <c r="D490" s="131" t="s">
        <v>305</v>
      </c>
      <c r="E490" s="65">
        <v>808808</v>
      </c>
      <c r="F490" s="15">
        <v>744267</v>
      </c>
      <c r="G490" s="177">
        <v>744265.96</v>
      </c>
      <c r="H490" s="94">
        <f t="shared" si="8"/>
        <v>0.9999986026520052</v>
      </c>
    </row>
    <row r="491" spans="1:8" ht="12.75">
      <c r="A491" s="95"/>
      <c r="B491" s="22"/>
      <c r="C491" s="129" t="s">
        <v>35</v>
      </c>
      <c r="D491" s="131" t="s">
        <v>306</v>
      </c>
      <c r="E491" s="65">
        <v>1683861</v>
      </c>
      <c r="F491" s="15">
        <v>1606326</v>
      </c>
      <c r="G491" s="177">
        <v>1605552.09</v>
      </c>
      <c r="H491" s="94">
        <f t="shared" si="8"/>
        <v>0.9995182111227734</v>
      </c>
    </row>
    <row r="492" spans="1:8" ht="12.75">
      <c r="A492" s="95"/>
      <c r="B492" s="22"/>
      <c r="C492" s="129" t="s">
        <v>80</v>
      </c>
      <c r="D492" s="131" t="s">
        <v>307</v>
      </c>
      <c r="E492" s="65">
        <v>267544</v>
      </c>
      <c r="F492" s="15">
        <v>243460</v>
      </c>
      <c r="G492" s="177">
        <v>243085.71</v>
      </c>
      <c r="H492" s="94">
        <f t="shared" si="8"/>
        <v>0.9984626221966647</v>
      </c>
    </row>
    <row r="493" spans="1:8" ht="12.75">
      <c r="A493" s="95"/>
      <c r="B493" s="22"/>
      <c r="C493" s="129" t="s">
        <v>191</v>
      </c>
      <c r="D493" s="132">
        <v>4170</v>
      </c>
      <c r="E493" s="65">
        <v>21800</v>
      </c>
      <c r="F493" s="15">
        <v>39659</v>
      </c>
      <c r="G493" s="177">
        <v>39603</v>
      </c>
      <c r="H493" s="94">
        <f t="shared" si="8"/>
        <v>0.9985879623792834</v>
      </c>
    </row>
    <row r="494" spans="1:8" ht="12.75">
      <c r="A494" s="95"/>
      <c r="B494" s="22"/>
      <c r="C494" s="133" t="s">
        <v>67</v>
      </c>
      <c r="D494" s="132">
        <v>4210</v>
      </c>
      <c r="E494" s="65">
        <v>378776</v>
      </c>
      <c r="F494" s="15">
        <v>765506</v>
      </c>
      <c r="G494" s="177">
        <v>765329.39</v>
      </c>
      <c r="H494" s="94">
        <f t="shared" si="8"/>
        <v>0.9997692898553375</v>
      </c>
    </row>
    <row r="495" spans="1:8" ht="12.75">
      <c r="A495" s="95"/>
      <c r="B495" s="22"/>
      <c r="C495" s="129" t="s">
        <v>308</v>
      </c>
      <c r="D495" s="132">
        <v>4240</v>
      </c>
      <c r="E495" s="65">
        <v>260176</v>
      </c>
      <c r="F495" s="15">
        <v>282623</v>
      </c>
      <c r="G495" s="177">
        <v>282510.94</v>
      </c>
      <c r="H495" s="94">
        <f t="shared" si="8"/>
        <v>0.9996035000689966</v>
      </c>
    </row>
    <row r="496" spans="1:8" ht="12.75">
      <c r="A496" s="95"/>
      <c r="B496" s="22"/>
      <c r="C496" s="129" t="s">
        <v>37</v>
      </c>
      <c r="D496" s="132">
        <v>4260</v>
      </c>
      <c r="E496" s="65">
        <v>598860</v>
      </c>
      <c r="F496" s="15">
        <v>582257</v>
      </c>
      <c r="G496" s="177">
        <v>582249.13</v>
      </c>
      <c r="H496" s="94">
        <f t="shared" si="8"/>
        <v>0.9999864836317983</v>
      </c>
    </row>
    <row r="497" spans="1:8" ht="12.75">
      <c r="A497" s="95"/>
      <c r="B497" s="22"/>
      <c r="C497" s="129" t="s">
        <v>38</v>
      </c>
      <c r="D497" s="132">
        <v>4270</v>
      </c>
      <c r="E497" s="65">
        <v>326727</v>
      </c>
      <c r="F497" s="15">
        <v>389089</v>
      </c>
      <c r="G497" s="177">
        <v>388778.15</v>
      </c>
      <c r="H497" s="94">
        <f t="shared" si="8"/>
        <v>0.999201082528676</v>
      </c>
    </row>
    <row r="498" spans="1:8" ht="12.75">
      <c r="A498" s="95"/>
      <c r="B498" s="22"/>
      <c r="C498" s="129" t="s">
        <v>19</v>
      </c>
      <c r="D498" s="132">
        <v>4280</v>
      </c>
      <c r="E498" s="65">
        <v>30290</v>
      </c>
      <c r="F498" s="15">
        <v>19880</v>
      </c>
      <c r="G498" s="177">
        <v>19356.62</v>
      </c>
      <c r="H498" s="94">
        <f t="shared" si="8"/>
        <v>0.9736730382293762</v>
      </c>
    </row>
    <row r="499" spans="1:8" ht="12.75">
      <c r="A499" s="95"/>
      <c r="B499" s="22"/>
      <c r="C499" s="129" t="s">
        <v>39</v>
      </c>
      <c r="D499" s="132">
        <v>4300</v>
      </c>
      <c r="E499" s="65">
        <v>153848</v>
      </c>
      <c r="F499" s="15">
        <v>149930</v>
      </c>
      <c r="G499" s="177">
        <v>149760.33</v>
      </c>
      <c r="H499" s="94">
        <f t="shared" si="8"/>
        <v>0.9988683385579936</v>
      </c>
    </row>
    <row r="500" spans="1:8" ht="12.75">
      <c r="A500" s="95"/>
      <c r="B500" s="22"/>
      <c r="C500" s="129" t="s">
        <v>199</v>
      </c>
      <c r="D500" s="132">
        <v>4350</v>
      </c>
      <c r="E500" s="65">
        <v>11968</v>
      </c>
      <c r="F500" s="15">
        <v>7061</v>
      </c>
      <c r="G500" s="177">
        <v>6614.73</v>
      </c>
      <c r="H500" s="94">
        <f t="shared" si="8"/>
        <v>0.9367979039796063</v>
      </c>
    </row>
    <row r="501" spans="1:8" ht="12.75">
      <c r="A501" s="95"/>
      <c r="B501" s="22"/>
      <c r="C501" s="129" t="s">
        <v>309</v>
      </c>
      <c r="D501" s="132">
        <v>4370</v>
      </c>
      <c r="E501" s="65">
        <v>36380</v>
      </c>
      <c r="F501" s="15">
        <v>24280</v>
      </c>
      <c r="G501" s="177">
        <v>24090.75</v>
      </c>
      <c r="H501" s="94">
        <f t="shared" si="8"/>
        <v>0.9922055189456342</v>
      </c>
    </row>
    <row r="502" spans="1:8" ht="24">
      <c r="A502" s="95"/>
      <c r="B502" s="22"/>
      <c r="C502" s="129" t="s">
        <v>310</v>
      </c>
      <c r="D502" s="132">
        <v>4390</v>
      </c>
      <c r="E502" s="65">
        <v>2500</v>
      </c>
      <c r="F502" s="15">
        <v>1499</v>
      </c>
      <c r="G502" s="177">
        <v>1498.6</v>
      </c>
      <c r="H502" s="94">
        <f t="shared" si="8"/>
        <v>0.999733155436958</v>
      </c>
    </row>
    <row r="503" spans="1:8" ht="12.75">
      <c r="A503" s="95"/>
      <c r="B503" s="22"/>
      <c r="C503" s="129" t="s">
        <v>40</v>
      </c>
      <c r="D503" s="132">
        <v>4410</v>
      </c>
      <c r="E503" s="65">
        <v>14190</v>
      </c>
      <c r="F503" s="15">
        <v>9256</v>
      </c>
      <c r="G503" s="177">
        <v>9101.52</v>
      </c>
      <c r="H503" s="94">
        <f t="shared" si="8"/>
        <v>0.9833102852203977</v>
      </c>
    </row>
    <row r="504" spans="1:8" ht="12.75">
      <c r="A504" s="95"/>
      <c r="B504" s="22"/>
      <c r="C504" s="129" t="s">
        <v>41</v>
      </c>
      <c r="D504" s="132">
        <v>4430</v>
      </c>
      <c r="E504" s="65">
        <v>1312</v>
      </c>
      <c r="F504" s="15">
        <v>0</v>
      </c>
      <c r="G504" s="177">
        <v>0</v>
      </c>
      <c r="H504" s="94"/>
    </row>
    <row r="505" spans="1:8" ht="12.75">
      <c r="A505" s="95"/>
      <c r="B505" s="22"/>
      <c r="C505" s="129" t="s">
        <v>166</v>
      </c>
      <c r="D505" s="132">
        <v>4440</v>
      </c>
      <c r="E505" s="65">
        <v>587046</v>
      </c>
      <c r="F505" s="15">
        <v>600009</v>
      </c>
      <c r="G505" s="177">
        <v>600009</v>
      </c>
      <c r="H505" s="94">
        <f t="shared" si="8"/>
        <v>1</v>
      </c>
    </row>
    <row r="506" spans="1:8" ht="24">
      <c r="A506" s="95"/>
      <c r="B506" s="22"/>
      <c r="C506" s="129" t="s">
        <v>184</v>
      </c>
      <c r="D506" s="132">
        <v>4500</v>
      </c>
      <c r="E506" s="65">
        <v>1876</v>
      </c>
      <c r="F506" s="15">
        <v>1876</v>
      </c>
      <c r="G506" s="177">
        <v>1876</v>
      </c>
      <c r="H506" s="94">
        <f t="shared" si="8"/>
        <v>1</v>
      </c>
    </row>
    <row r="507" spans="1:8" ht="24">
      <c r="A507" s="95"/>
      <c r="B507" s="22"/>
      <c r="C507" s="129" t="s">
        <v>255</v>
      </c>
      <c r="D507" s="132">
        <v>4700</v>
      </c>
      <c r="E507" s="65">
        <v>9800</v>
      </c>
      <c r="F507" s="15">
        <v>5373</v>
      </c>
      <c r="G507" s="177">
        <v>5110</v>
      </c>
      <c r="H507" s="94">
        <f t="shared" si="8"/>
        <v>0.9510515540666294</v>
      </c>
    </row>
    <row r="508" spans="1:8" ht="24">
      <c r="A508" s="95"/>
      <c r="B508" s="22"/>
      <c r="C508" s="129" t="s">
        <v>311</v>
      </c>
      <c r="D508" s="132">
        <v>4740</v>
      </c>
      <c r="E508" s="65">
        <v>21155</v>
      </c>
      <c r="F508" s="15">
        <v>12378</v>
      </c>
      <c r="G508" s="177">
        <v>12323.91</v>
      </c>
      <c r="H508" s="94">
        <f t="shared" si="8"/>
        <v>0.9956301502666021</v>
      </c>
    </row>
    <row r="509" spans="1:8" ht="24">
      <c r="A509" s="95"/>
      <c r="B509" s="22"/>
      <c r="C509" s="129" t="s">
        <v>257</v>
      </c>
      <c r="D509" s="132">
        <v>4750</v>
      </c>
      <c r="E509" s="65">
        <v>66685</v>
      </c>
      <c r="F509" s="15">
        <v>58226</v>
      </c>
      <c r="G509" s="177">
        <v>58176.1</v>
      </c>
      <c r="H509" s="94">
        <f t="shared" si="8"/>
        <v>0.9991429945385223</v>
      </c>
    </row>
    <row r="510" spans="1:8" ht="12.75">
      <c r="A510" s="95"/>
      <c r="B510" s="22"/>
      <c r="C510" s="129" t="s">
        <v>359</v>
      </c>
      <c r="D510" s="132">
        <v>6050</v>
      </c>
      <c r="E510" s="65">
        <v>418000</v>
      </c>
      <c r="F510" s="15">
        <v>450900</v>
      </c>
      <c r="G510" s="177">
        <v>450834.32</v>
      </c>
      <c r="H510" s="94">
        <f t="shared" si="8"/>
        <v>0.9998543357728986</v>
      </c>
    </row>
    <row r="511" spans="1:8" ht="12.75">
      <c r="A511" s="95"/>
      <c r="B511" s="22"/>
      <c r="C511" s="129" t="s">
        <v>360</v>
      </c>
      <c r="D511" s="132">
        <v>6050</v>
      </c>
      <c r="E511" s="65">
        <v>30000</v>
      </c>
      <c r="F511" s="15">
        <v>0</v>
      </c>
      <c r="G511" s="177"/>
      <c r="H511" s="94"/>
    </row>
    <row r="512" spans="1:8" ht="12.75">
      <c r="A512" s="95"/>
      <c r="B512" s="22"/>
      <c r="C512" s="129" t="s">
        <v>361</v>
      </c>
      <c r="D512" s="132">
        <v>6050</v>
      </c>
      <c r="E512" s="65">
        <v>500000</v>
      </c>
      <c r="F512" s="15">
        <v>0</v>
      </c>
      <c r="G512" s="177"/>
      <c r="H512" s="94"/>
    </row>
    <row r="513" spans="1:8" ht="12.75">
      <c r="A513" s="95"/>
      <c r="B513" s="22"/>
      <c r="C513" s="129" t="s">
        <v>362</v>
      </c>
      <c r="D513" s="132">
        <v>6050</v>
      </c>
      <c r="E513" s="65">
        <v>30000</v>
      </c>
      <c r="F513" s="15">
        <v>27100</v>
      </c>
      <c r="G513" s="177"/>
      <c r="H513" s="94">
        <f t="shared" si="8"/>
        <v>0</v>
      </c>
    </row>
    <row r="514" spans="1:8" ht="24">
      <c r="A514" s="95"/>
      <c r="B514" s="22"/>
      <c r="C514" s="129" t="s">
        <v>438</v>
      </c>
      <c r="D514" s="132">
        <v>6050</v>
      </c>
      <c r="E514" s="65"/>
      <c r="F514" s="15">
        <v>26500</v>
      </c>
      <c r="G514" s="177">
        <v>26455.7</v>
      </c>
      <c r="H514" s="94">
        <f t="shared" si="8"/>
        <v>0.9983283018867924</v>
      </c>
    </row>
    <row r="515" spans="1:8" ht="12.75">
      <c r="A515" s="95"/>
      <c r="B515" s="22"/>
      <c r="C515" s="28" t="s">
        <v>412</v>
      </c>
      <c r="D515" s="32">
        <v>6060</v>
      </c>
      <c r="E515" s="15">
        <v>0</v>
      </c>
      <c r="F515" s="15">
        <v>6500</v>
      </c>
      <c r="G515" s="177">
        <v>6478.2</v>
      </c>
      <c r="H515" s="94">
        <f t="shared" si="8"/>
        <v>0.9966461538461538</v>
      </c>
    </row>
    <row r="516" spans="1:8" ht="23.25" customHeight="1">
      <c r="A516" s="95"/>
      <c r="B516" s="29">
        <v>80134</v>
      </c>
      <c r="C516" s="30" t="s">
        <v>180</v>
      </c>
      <c r="D516" s="31"/>
      <c r="E516" s="43">
        <f>SUM(E517:E534)</f>
        <v>576125</v>
      </c>
      <c r="F516" s="43">
        <f>SUM(F517:F534)</f>
        <v>578125</v>
      </c>
      <c r="G516" s="173">
        <f>SUM(G517:G534)</f>
        <v>578123.71</v>
      </c>
      <c r="H516" s="94">
        <f t="shared" si="8"/>
        <v>0.9999977686486485</v>
      </c>
    </row>
    <row r="517" spans="1:8" ht="12.75">
      <c r="A517" s="96"/>
      <c r="B517" s="22"/>
      <c r="C517" s="28" t="s">
        <v>6</v>
      </c>
      <c r="D517" s="32">
        <v>3020</v>
      </c>
      <c r="E517" s="40">
        <v>600</v>
      </c>
      <c r="F517" s="15">
        <v>0</v>
      </c>
      <c r="G517" s="171">
        <v>0</v>
      </c>
      <c r="H517" s="94"/>
    </row>
    <row r="518" spans="1:8" ht="12.75">
      <c r="A518" s="96"/>
      <c r="B518" s="22"/>
      <c r="C518" s="129" t="s">
        <v>33</v>
      </c>
      <c r="D518" s="131" t="s">
        <v>304</v>
      </c>
      <c r="E518" s="40">
        <v>431521</v>
      </c>
      <c r="F518" s="15">
        <v>407521</v>
      </c>
      <c r="G518" s="171">
        <v>407521</v>
      </c>
      <c r="H518" s="94">
        <f t="shared" si="8"/>
        <v>1</v>
      </c>
    </row>
    <row r="519" spans="1:8" ht="12.75">
      <c r="A519" s="96"/>
      <c r="B519" s="22"/>
      <c r="C519" s="129" t="s">
        <v>34</v>
      </c>
      <c r="D519" s="131" t="s">
        <v>305</v>
      </c>
      <c r="E519" s="40">
        <v>28000</v>
      </c>
      <c r="F519" s="15">
        <v>26413</v>
      </c>
      <c r="G519" s="171">
        <v>26413</v>
      </c>
      <c r="H519" s="94">
        <f t="shared" si="8"/>
        <v>1</v>
      </c>
    </row>
    <row r="520" spans="1:8" ht="12.75">
      <c r="A520" s="96"/>
      <c r="B520" s="22"/>
      <c r="C520" s="129" t="s">
        <v>35</v>
      </c>
      <c r="D520" s="131" t="s">
        <v>306</v>
      </c>
      <c r="E520" s="40">
        <v>69239</v>
      </c>
      <c r="F520" s="15">
        <v>64109</v>
      </c>
      <c r="G520" s="171">
        <v>64108.74</v>
      </c>
      <c r="H520" s="94">
        <f t="shared" si="8"/>
        <v>0.9999959444071815</v>
      </c>
    </row>
    <row r="521" spans="1:8" ht="12.75">
      <c r="A521" s="96"/>
      <c r="B521" s="22"/>
      <c r="C521" s="129" t="s">
        <v>80</v>
      </c>
      <c r="D521" s="131" t="s">
        <v>307</v>
      </c>
      <c r="E521" s="40">
        <v>11146</v>
      </c>
      <c r="F521" s="15">
        <v>10129</v>
      </c>
      <c r="G521" s="171">
        <v>10128.17</v>
      </c>
      <c r="H521" s="94">
        <f t="shared" si="8"/>
        <v>0.999918057063876</v>
      </c>
    </row>
    <row r="522" spans="1:8" ht="12.75">
      <c r="A522" s="96"/>
      <c r="B522" s="22"/>
      <c r="C522" s="129" t="s">
        <v>191</v>
      </c>
      <c r="D522" s="131" t="s">
        <v>339</v>
      </c>
      <c r="E522" s="40"/>
      <c r="F522" s="15">
        <v>1800</v>
      </c>
      <c r="G522" s="171">
        <v>1800</v>
      </c>
      <c r="H522" s="94">
        <f t="shared" si="8"/>
        <v>1</v>
      </c>
    </row>
    <row r="523" spans="1:8" ht="12.75">
      <c r="A523" s="96"/>
      <c r="B523" s="22"/>
      <c r="C523" s="133" t="s">
        <v>67</v>
      </c>
      <c r="D523" s="132">
        <v>4210</v>
      </c>
      <c r="E523" s="40">
        <v>1700</v>
      </c>
      <c r="F523" s="15">
        <v>1700</v>
      </c>
      <c r="G523" s="171">
        <v>1700</v>
      </c>
      <c r="H523" s="94">
        <f t="shared" si="8"/>
        <v>1</v>
      </c>
    </row>
    <row r="524" spans="1:8" ht="12.75">
      <c r="A524" s="96"/>
      <c r="B524" s="22"/>
      <c r="C524" s="129" t="s">
        <v>37</v>
      </c>
      <c r="D524" s="132">
        <v>4260</v>
      </c>
      <c r="E524" s="40">
        <v>5558</v>
      </c>
      <c r="F524" s="15">
        <v>8202</v>
      </c>
      <c r="G524" s="171">
        <v>8202</v>
      </c>
      <c r="H524" s="94">
        <f aca="true" t="shared" si="9" ref="H524:H587">G524/F524</f>
        <v>1</v>
      </c>
    </row>
    <row r="525" spans="1:8" ht="12.75">
      <c r="A525" s="96"/>
      <c r="B525" s="22"/>
      <c r="C525" s="129" t="s">
        <v>38</v>
      </c>
      <c r="D525" s="132">
        <v>4270</v>
      </c>
      <c r="E525" s="40"/>
      <c r="F525" s="15">
        <v>26200</v>
      </c>
      <c r="G525" s="171">
        <v>26200</v>
      </c>
      <c r="H525" s="94">
        <f t="shared" si="9"/>
        <v>1</v>
      </c>
    </row>
    <row r="526" spans="1:8" ht="12.75">
      <c r="A526" s="96"/>
      <c r="B526" s="22"/>
      <c r="C526" s="129" t="s">
        <v>19</v>
      </c>
      <c r="D526" s="132">
        <v>4280</v>
      </c>
      <c r="E526" s="40">
        <v>600</v>
      </c>
      <c r="F526" s="15">
        <v>600</v>
      </c>
      <c r="G526" s="171">
        <v>600</v>
      </c>
      <c r="H526" s="94">
        <f t="shared" si="9"/>
        <v>1</v>
      </c>
    </row>
    <row r="527" spans="1:8" ht="12.75">
      <c r="A527" s="96"/>
      <c r="B527" s="22"/>
      <c r="C527" s="129" t="s">
        <v>39</v>
      </c>
      <c r="D527" s="132">
        <v>4300</v>
      </c>
      <c r="E527" s="40">
        <v>5428</v>
      </c>
      <c r="F527" s="15">
        <v>8928</v>
      </c>
      <c r="G527" s="171">
        <v>8928</v>
      </c>
      <c r="H527" s="94">
        <f t="shared" si="9"/>
        <v>1</v>
      </c>
    </row>
    <row r="528" spans="1:8" ht="12.75">
      <c r="A528" s="96"/>
      <c r="B528" s="22"/>
      <c r="C528" s="129" t="s">
        <v>199</v>
      </c>
      <c r="D528" s="132">
        <v>4350</v>
      </c>
      <c r="E528" s="40">
        <v>100</v>
      </c>
      <c r="F528" s="15">
        <v>100</v>
      </c>
      <c r="G528" s="171">
        <v>100</v>
      </c>
      <c r="H528" s="94">
        <f t="shared" si="9"/>
        <v>1</v>
      </c>
    </row>
    <row r="529" spans="1:8" ht="12.75">
      <c r="A529" s="96"/>
      <c r="B529" s="22"/>
      <c r="C529" s="129" t="s">
        <v>309</v>
      </c>
      <c r="D529" s="132">
        <v>4370</v>
      </c>
      <c r="E529" s="40">
        <v>300</v>
      </c>
      <c r="F529" s="15">
        <v>300</v>
      </c>
      <c r="G529" s="171">
        <v>300</v>
      </c>
      <c r="H529" s="94">
        <f t="shared" si="9"/>
        <v>1</v>
      </c>
    </row>
    <row r="530" spans="1:8" ht="12.75">
      <c r="A530" s="96"/>
      <c r="B530" s="22"/>
      <c r="C530" s="129" t="s">
        <v>40</v>
      </c>
      <c r="D530" s="132">
        <v>4410</v>
      </c>
      <c r="E530" s="40">
        <v>486</v>
      </c>
      <c r="F530" s="15">
        <v>404</v>
      </c>
      <c r="G530" s="171">
        <v>403.8</v>
      </c>
      <c r="H530" s="94">
        <f t="shared" si="9"/>
        <v>0.9995049504950495</v>
      </c>
    </row>
    <row r="531" spans="1:8" ht="12.75">
      <c r="A531" s="96"/>
      <c r="B531" s="22"/>
      <c r="C531" s="129" t="s">
        <v>166</v>
      </c>
      <c r="D531" s="132">
        <v>4440</v>
      </c>
      <c r="E531" s="40">
        <v>20347</v>
      </c>
      <c r="F531" s="15">
        <v>20884</v>
      </c>
      <c r="G531" s="171">
        <v>20884</v>
      </c>
      <c r="H531" s="94">
        <f t="shared" si="9"/>
        <v>1</v>
      </c>
    </row>
    <row r="532" spans="1:8" ht="24">
      <c r="A532" s="96"/>
      <c r="B532" s="22"/>
      <c r="C532" s="129" t="s">
        <v>255</v>
      </c>
      <c r="D532" s="132">
        <v>4700</v>
      </c>
      <c r="E532" s="40">
        <v>300</v>
      </c>
      <c r="F532" s="15">
        <v>35</v>
      </c>
      <c r="G532" s="171">
        <v>35</v>
      </c>
      <c r="H532" s="94">
        <f t="shared" si="9"/>
        <v>1</v>
      </c>
    </row>
    <row r="533" spans="1:8" ht="24">
      <c r="A533" s="96"/>
      <c r="B533" s="22"/>
      <c r="C533" s="129" t="s">
        <v>311</v>
      </c>
      <c r="D533" s="132">
        <v>4740</v>
      </c>
      <c r="E533" s="40">
        <v>300</v>
      </c>
      <c r="F533" s="15">
        <v>300</v>
      </c>
      <c r="G533" s="171">
        <v>300</v>
      </c>
      <c r="H533" s="94">
        <f t="shared" si="9"/>
        <v>1</v>
      </c>
    </row>
    <row r="534" spans="1:8" ht="24">
      <c r="A534" s="96"/>
      <c r="B534" s="22"/>
      <c r="C534" s="129" t="s">
        <v>257</v>
      </c>
      <c r="D534" s="132">
        <v>4750</v>
      </c>
      <c r="E534" s="40">
        <v>500</v>
      </c>
      <c r="F534" s="15">
        <v>500</v>
      </c>
      <c r="G534" s="171">
        <v>500</v>
      </c>
      <c r="H534" s="94">
        <f t="shared" si="9"/>
        <v>1</v>
      </c>
    </row>
    <row r="535" spans="1:8" ht="24">
      <c r="A535" s="95"/>
      <c r="B535" s="29">
        <v>80140</v>
      </c>
      <c r="C535" s="30" t="s">
        <v>209</v>
      </c>
      <c r="D535" s="31"/>
      <c r="E535" s="43">
        <f>SUM(E536:E552)</f>
        <v>1882913</v>
      </c>
      <c r="F535" s="43">
        <f>SUM(F536:F552)</f>
        <v>2145796</v>
      </c>
      <c r="G535" s="173">
        <f>SUM(G536:G552)</f>
        <v>2145789.4699999997</v>
      </c>
      <c r="H535" s="94">
        <f t="shared" si="9"/>
        <v>0.9999969568402587</v>
      </c>
    </row>
    <row r="536" spans="1:8" ht="12.75">
      <c r="A536" s="96"/>
      <c r="B536" s="22"/>
      <c r="C536" s="129" t="s">
        <v>33</v>
      </c>
      <c r="D536" s="131" t="s">
        <v>304</v>
      </c>
      <c r="E536" s="40">
        <v>1228437</v>
      </c>
      <c r="F536" s="15">
        <v>1240136</v>
      </c>
      <c r="G536" s="171">
        <v>1240135.64</v>
      </c>
      <c r="H536" s="94">
        <f t="shared" si="9"/>
        <v>0.9999997097092577</v>
      </c>
    </row>
    <row r="537" spans="1:8" ht="12.75">
      <c r="A537" s="96"/>
      <c r="B537" s="22"/>
      <c r="C537" s="129" t="s">
        <v>34</v>
      </c>
      <c r="D537" s="131" t="s">
        <v>305</v>
      </c>
      <c r="E537" s="40">
        <v>102813</v>
      </c>
      <c r="F537" s="15">
        <v>87525</v>
      </c>
      <c r="G537" s="171">
        <v>87524.42</v>
      </c>
      <c r="H537" s="94">
        <f t="shared" si="9"/>
        <v>0.999993373321908</v>
      </c>
    </row>
    <row r="538" spans="1:8" ht="12.75">
      <c r="A538" s="96"/>
      <c r="B538" s="22"/>
      <c r="C538" s="129" t="s">
        <v>35</v>
      </c>
      <c r="D538" s="131" t="s">
        <v>306</v>
      </c>
      <c r="E538" s="40">
        <v>208022</v>
      </c>
      <c r="F538" s="15">
        <v>209172</v>
      </c>
      <c r="G538" s="171">
        <v>209171.17</v>
      </c>
      <c r="H538" s="94">
        <f t="shared" si="9"/>
        <v>0.9999960319736868</v>
      </c>
    </row>
    <row r="539" spans="1:8" ht="12.75">
      <c r="A539" s="96"/>
      <c r="B539" s="22"/>
      <c r="C539" s="129" t="s">
        <v>80</v>
      </c>
      <c r="D539" s="131" t="s">
        <v>307</v>
      </c>
      <c r="E539" s="40">
        <v>32966</v>
      </c>
      <c r="F539" s="15">
        <v>31331</v>
      </c>
      <c r="G539" s="171">
        <v>31330.01</v>
      </c>
      <c r="H539" s="94">
        <f t="shared" si="9"/>
        <v>0.9999684019022693</v>
      </c>
    </row>
    <row r="540" spans="1:8" ht="12.75">
      <c r="A540" s="96"/>
      <c r="B540" s="22"/>
      <c r="C540" s="129" t="s">
        <v>191</v>
      </c>
      <c r="D540" s="132">
        <v>4170</v>
      </c>
      <c r="E540" s="40">
        <v>75000</v>
      </c>
      <c r="F540" s="15">
        <v>157864</v>
      </c>
      <c r="G540" s="171">
        <v>157863.24</v>
      </c>
      <c r="H540" s="94">
        <f t="shared" si="9"/>
        <v>0.9999951857294886</v>
      </c>
    </row>
    <row r="541" spans="1:8" ht="12.75">
      <c r="A541" s="96"/>
      <c r="B541" s="22"/>
      <c r="C541" s="133" t="s">
        <v>67</v>
      </c>
      <c r="D541" s="132">
        <v>4210</v>
      </c>
      <c r="E541" s="40">
        <v>59520</v>
      </c>
      <c r="F541" s="15">
        <v>107101</v>
      </c>
      <c r="G541" s="171">
        <v>107101</v>
      </c>
      <c r="H541" s="94">
        <f t="shared" si="9"/>
        <v>1</v>
      </c>
    </row>
    <row r="542" spans="1:8" ht="12.75">
      <c r="A542" s="96"/>
      <c r="B542" s="22"/>
      <c r="C542" s="129" t="s">
        <v>308</v>
      </c>
      <c r="D542" s="132">
        <v>4240</v>
      </c>
      <c r="E542" s="40">
        <v>15186</v>
      </c>
      <c r="F542" s="15">
        <v>73377</v>
      </c>
      <c r="G542" s="171">
        <v>73377</v>
      </c>
      <c r="H542" s="94">
        <f t="shared" si="9"/>
        <v>1</v>
      </c>
    </row>
    <row r="543" spans="1:8" ht="12.75">
      <c r="A543" s="96"/>
      <c r="B543" s="22"/>
      <c r="C543" s="129" t="s">
        <v>37</v>
      </c>
      <c r="D543" s="132">
        <v>4260</v>
      </c>
      <c r="E543" s="40">
        <v>51100</v>
      </c>
      <c r="F543" s="15">
        <v>111737</v>
      </c>
      <c r="G543" s="171">
        <v>111737</v>
      </c>
      <c r="H543" s="94">
        <f t="shared" si="9"/>
        <v>1</v>
      </c>
    </row>
    <row r="544" spans="1:8" ht="12.75">
      <c r="A544" s="96"/>
      <c r="B544" s="22"/>
      <c r="C544" s="129" t="s">
        <v>38</v>
      </c>
      <c r="D544" s="132">
        <v>4270</v>
      </c>
      <c r="E544" s="40">
        <v>2150</v>
      </c>
      <c r="F544" s="15">
        <v>1570</v>
      </c>
      <c r="G544" s="171">
        <v>1569.3</v>
      </c>
      <c r="H544" s="94">
        <f t="shared" si="9"/>
        <v>0.9995541401273885</v>
      </c>
    </row>
    <row r="545" spans="1:8" ht="12.75">
      <c r="A545" s="96"/>
      <c r="B545" s="22"/>
      <c r="C545" s="129" t="s">
        <v>19</v>
      </c>
      <c r="D545" s="132">
        <v>4280</v>
      </c>
      <c r="E545" s="40">
        <v>2500</v>
      </c>
      <c r="F545" s="15">
        <v>1397</v>
      </c>
      <c r="G545" s="171">
        <v>1397</v>
      </c>
      <c r="H545" s="94">
        <f t="shared" si="9"/>
        <v>1</v>
      </c>
    </row>
    <row r="546" spans="1:8" ht="12.75">
      <c r="A546" s="96"/>
      <c r="B546" s="22"/>
      <c r="C546" s="129" t="s">
        <v>39</v>
      </c>
      <c r="D546" s="132">
        <v>4300</v>
      </c>
      <c r="E546" s="40">
        <v>23779</v>
      </c>
      <c r="F546" s="15">
        <v>27561</v>
      </c>
      <c r="G546" s="171">
        <v>27560.63</v>
      </c>
      <c r="H546" s="94">
        <f t="shared" si="9"/>
        <v>0.9999865752331193</v>
      </c>
    </row>
    <row r="547" spans="1:8" ht="12.75">
      <c r="A547" s="96"/>
      <c r="B547" s="22"/>
      <c r="C547" s="129" t="s">
        <v>199</v>
      </c>
      <c r="D547" s="132">
        <v>4350</v>
      </c>
      <c r="E547" s="40">
        <v>500</v>
      </c>
      <c r="F547" s="15">
        <v>500</v>
      </c>
      <c r="G547" s="171">
        <v>500</v>
      </c>
      <c r="H547" s="94">
        <f t="shared" si="9"/>
        <v>1</v>
      </c>
    </row>
    <row r="548" spans="1:8" ht="12.75">
      <c r="A548" s="96"/>
      <c r="B548" s="22"/>
      <c r="C548" s="129" t="s">
        <v>309</v>
      </c>
      <c r="D548" s="132">
        <v>4370</v>
      </c>
      <c r="E548" s="40">
        <v>3500</v>
      </c>
      <c r="F548" s="15">
        <v>3959</v>
      </c>
      <c r="G548" s="171">
        <v>3958.13</v>
      </c>
      <c r="H548" s="94">
        <f t="shared" si="9"/>
        <v>0.9997802475372569</v>
      </c>
    </row>
    <row r="549" spans="1:8" ht="12.75">
      <c r="A549" s="96"/>
      <c r="B549" s="22"/>
      <c r="C549" s="129" t="s">
        <v>40</v>
      </c>
      <c r="D549" s="132">
        <v>4410</v>
      </c>
      <c r="E549" s="40">
        <v>1500</v>
      </c>
      <c r="F549" s="15">
        <v>346</v>
      </c>
      <c r="G549" s="171">
        <v>345.5</v>
      </c>
      <c r="H549" s="94">
        <f t="shared" si="9"/>
        <v>0.9985549132947977</v>
      </c>
    </row>
    <row r="550" spans="1:8" ht="12.75">
      <c r="A550" s="96"/>
      <c r="B550" s="22"/>
      <c r="C550" s="129" t="s">
        <v>166</v>
      </c>
      <c r="D550" s="132">
        <v>4440</v>
      </c>
      <c r="E550" s="40">
        <v>75730</v>
      </c>
      <c r="F550" s="15">
        <v>80600</v>
      </c>
      <c r="G550" s="171">
        <v>80600</v>
      </c>
      <c r="H550" s="94">
        <f t="shared" si="9"/>
        <v>1</v>
      </c>
    </row>
    <row r="551" spans="1:8" ht="24">
      <c r="A551" s="96"/>
      <c r="B551" s="22"/>
      <c r="C551" s="129" t="s">
        <v>311</v>
      </c>
      <c r="D551" s="132">
        <v>4740</v>
      </c>
      <c r="E551" s="40">
        <v>210</v>
      </c>
      <c r="F551" s="15">
        <v>2120</v>
      </c>
      <c r="G551" s="171">
        <v>2119.43</v>
      </c>
      <c r="H551" s="94">
        <f t="shared" si="9"/>
        <v>0.9997311320754716</v>
      </c>
    </row>
    <row r="552" spans="1:8" ht="24">
      <c r="A552" s="96"/>
      <c r="B552" s="22"/>
      <c r="C552" s="129" t="s">
        <v>257</v>
      </c>
      <c r="D552" s="132">
        <v>4750</v>
      </c>
      <c r="E552" s="40"/>
      <c r="F552" s="15">
        <v>9500</v>
      </c>
      <c r="G552" s="171">
        <v>9500</v>
      </c>
      <c r="H552" s="94">
        <f t="shared" si="9"/>
        <v>1</v>
      </c>
    </row>
    <row r="553" spans="1:8" ht="12.75">
      <c r="A553" s="96"/>
      <c r="B553" s="27" t="s">
        <v>316</v>
      </c>
      <c r="C553" s="134" t="s">
        <v>317</v>
      </c>
      <c r="D553" s="135"/>
      <c r="E553" s="20">
        <f>SUM(E554:E569)</f>
        <v>1491320</v>
      </c>
      <c r="F553" s="20">
        <f>SUM(F554:F569)</f>
        <v>1565495</v>
      </c>
      <c r="G553" s="164">
        <f>SUM(G554:G569)</f>
        <v>1559091.3</v>
      </c>
      <c r="H553" s="94">
        <f t="shared" si="9"/>
        <v>0.9959094727226852</v>
      </c>
    </row>
    <row r="554" spans="1:8" ht="12.75">
      <c r="A554" s="96"/>
      <c r="B554" s="22"/>
      <c r="C554" s="129" t="s">
        <v>201</v>
      </c>
      <c r="D554" s="131" t="s">
        <v>303</v>
      </c>
      <c r="E554" s="40">
        <v>3690</v>
      </c>
      <c r="F554" s="15">
        <v>3335</v>
      </c>
      <c r="G554" s="171">
        <v>3278.33</v>
      </c>
      <c r="H554" s="94">
        <f t="shared" si="9"/>
        <v>0.983007496251874</v>
      </c>
    </row>
    <row r="555" spans="1:8" ht="12.75">
      <c r="A555" s="96"/>
      <c r="B555" s="22"/>
      <c r="C555" s="129" t="s">
        <v>33</v>
      </c>
      <c r="D555" s="131" t="s">
        <v>304</v>
      </c>
      <c r="E555" s="40">
        <v>587640</v>
      </c>
      <c r="F555" s="15">
        <v>598809</v>
      </c>
      <c r="G555" s="171">
        <v>598582.01</v>
      </c>
      <c r="H555" s="94">
        <f t="shared" si="9"/>
        <v>0.9996209308811324</v>
      </c>
    </row>
    <row r="556" spans="1:8" ht="12.75">
      <c r="A556" s="96"/>
      <c r="B556" s="22"/>
      <c r="C556" s="129" t="s">
        <v>34</v>
      </c>
      <c r="D556" s="131" t="s">
        <v>305</v>
      </c>
      <c r="E556" s="40">
        <v>44642</v>
      </c>
      <c r="F556" s="15">
        <v>41419</v>
      </c>
      <c r="G556" s="171">
        <v>41343.33</v>
      </c>
      <c r="H556" s="94">
        <f t="shared" si="9"/>
        <v>0.9981730606726382</v>
      </c>
    </row>
    <row r="557" spans="1:8" ht="12.75">
      <c r="A557" s="96"/>
      <c r="B557" s="22"/>
      <c r="C557" s="129" t="s">
        <v>35</v>
      </c>
      <c r="D557" s="131" t="s">
        <v>306</v>
      </c>
      <c r="E557" s="40">
        <v>96843</v>
      </c>
      <c r="F557" s="15">
        <v>94194</v>
      </c>
      <c r="G557" s="171">
        <v>93754.32</v>
      </c>
      <c r="H557" s="94">
        <f t="shared" si="9"/>
        <v>0.9953321867634882</v>
      </c>
    </row>
    <row r="558" spans="1:8" ht="12.75">
      <c r="A558" s="96"/>
      <c r="B558" s="22"/>
      <c r="C558" s="129" t="s">
        <v>80</v>
      </c>
      <c r="D558" s="131" t="s">
        <v>307</v>
      </c>
      <c r="E558" s="40">
        <v>15392</v>
      </c>
      <c r="F558" s="15">
        <v>14511</v>
      </c>
      <c r="G558" s="171">
        <v>14088.76</v>
      </c>
      <c r="H558" s="94">
        <f t="shared" si="9"/>
        <v>0.9709020742884709</v>
      </c>
    </row>
    <row r="559" spans="1:8" ht="12.75">
      <c r="A559" s="96"/>
      <c r="B559" s="22"/>
      <c r="C559" s="129" t="s">
        <v>191</v>
      </c>
      <c r="D559" s="131" t="s">
        <v>339</v>
      </c>
      <c r="E559" s="40">
        <v>600</v>
      </c>
      <c r="F559" s="15">
        <v>0</v>
      </c>
      <c r="G559" s="171">
        <v>0</v>
      </c>
      <c r="H559" s="94"/>
    </row>
    <row r="560" spans="1:8" ht="12.75">
      <c r="A560" s="96"/>
      <c r="B560" s="22"/>
      <c r="C560" s="133" t="s">
        <v>67</v>
      </c>
      <c r="D560" s="132">
        <v>4210</v>
      </c>
      <c r="E560" s="40">
        <v>52858</v>
      </c>
      <c r="F560" s="15">
        <v>78321</v>
      </c>
      <c r="G560" s="171">
        <v>78303.3</v>
      </c>
      <c r="H560" s="94">
        <f t="shared" si="9"/>
        <v>0.9997740069713104</v>
      </c>
    </row>
    <row r="561" spans="1:8" ht="12.75">
      <c r="A561" s="96"/>
      <c r="B561" s="22"/>
      <c r="C561" s="133" t="s">
        <v>93</v>
      </c>
      <c r="D561" s="132">
        <v>4220</v>
      </c>
      <c r="E561" s="40">
        <v>613092</v>
      </c>
      <c r="F561" s="15">
        <v>625517</v>
      </c>
      <c r="G561" s="171">
        <v>620498.91</v>
      </c>
      <c r="H561" s="94">
        <f t="shared" si="9"/>
        <v>0.9919776920531337</v>
      </c>
    </row>
    <row r="562" spans="1:8" ht="12.75">
      <c r="A562" s="96"/>
      <c r="B562" s="22"/>
      <c r="C562" s="129" t="s">
        <v>37</v>
      </c>
      <c r="D562" s="132">
        <v>4260</v>
      </c>
      <c r="E562" s="40">
        <v>17100</v>
      </c>
      <c r="F562" s="15">
        <v>13193</v>
      </c>
      <c r="G562" s="171">
        <v>13192.94</v>
      </c>
      <c r="H562" s="94">
        <f t="shared" si="9"/>
        <v>0.9999954521337073</v>
      </c>
    </row>
    <row r="563" spans="1:8" ht="12.75">
      <c r="A563" s="96"/>
      <c r="B563" s="22"/>
      <c r="C563" s="129" t="s">
        <v>38</v>
      </c>
      <c r="D563" s="132">
        <v>4270</v>
      </c>
      <c r="E563" s="40">
        <v>18381</v>
      </c>
      <c r="F563" s="15">
        <v>17236</v>
      </c>
      <c r="G563" s="171">
        <v>17233.58</v>
      </c>
      <c r="H563" s="94">
        <f t="shared" si="9"/>
        <v>0.9998595961940127</v>
      </c>
    </row>
    <row r="564" spans="1:8" ht="12.75">
      <c r="A564" s="96"/>
      <c r="B564" s="22"/>
      <c r="C564" s="129" t="s">
        <v>19</v>
      </c>
      <c r="D564" s="132">
        <v>4280</v>
      </c>
      <c r="E564" s="40">
        <v>2960</v>
      </c>
      <c r="F564" s="15">
        <v>1749</v>
      </c>
      <c r="G564" s="171">
        <v>1749</v>
      </c>
      <c r="H564" s="94">
        <f t="shared" si="9"/>
        <v>1</v>
      </c>
    </row>
    <row r="565" spans="1:8" ht="12.75">
      <c r="A565" s="96"/>
      <c r="B565" s="22"/>
      <c r="C565" s="129" t="s">
        <v>39</v>
      </c>
      <c r="D565" s="132">
        <v>4300</v>
      </c>
      <c r="E565" s="40">
        <v>8270</v>
      </c>
      <c r="F565" s="15">
        <v>40002</v>
      </c>
      <c r="G565" s="171">
        <v>39859.75</v>
      </c>
      <c r="H565" s="94">
        <f t="shared" si="9"/>
        <v>0.9964439278036098</v>
      </c>
    </row>
    <row r="566" spans="1:8" ht="12.75">
      <c r="A566" s="96"/>
      <c r="B566" s="22"/>
      <c r="C566" s="129" t="s">
        <v>166</v>
      </c>
      <c r="D566" s="132">
        <v>4440</v>
      </c>
      <c r="E566" s="40">
        <v>27894</v>
      </c>
      <c r="F566" s="15">
        <v>30999</v>
      </c>
      <c r="G566" s="171">
        <v>30997.27</v>
      </c>
      <c r="H566" s="94">
        <f t="shared" si="9"/>
        <v>0.9999441917481209</v>
      </c>
    </row>
    <row r="567" spans="1:8" ht="12.75">
      <c r="A567" s="96"/>
      <c r="B567" s="22"/>
      <c r="C567" s="129" t="s">
        <v>312</v>
      </c>
      <c r="D567" s="132">
        <v>4530</v>
      </c>
      <c r="E567" s="40">
        <v>758</v>
      </c>
      <c r="F567" s="15">
        <v>0</v>
      </c>
      <c r="G567" s="171">
        <v>0</v>
      </c>
      <c r="H567" s="94"/>
    </row>
    <row r="568" spans="1:8" ht="24">
      <c r="A568" s="96"/>
      <c r="B568" s="22"/>
      <c r="C568" s="129" t="s">
        <v>255</v>
      </c>
      <c r="D568" s="132">
        <v>4700</v>
      </c>
      <c r="E568" s="40">
        <v>1200</v>
      </c>
      <c r="F568" s="15">
        <v>0</v>
      </c>
      <c r="G568" s="171">
        <v>0</v>
      </c>
      <c r="H568" s="94"/>
    </row>
    <row r="569" spans="1:8" ht="12.75">
      <c r="A569" s="96"/>
      <c r="B569" s="22"/>
      <c r="C569" s="129" t="s">
        <v>441</v>
      </c>
      <c r="D569" s="132">
        <v>6060</v>
      </c>
      <c r="E569" s="40"/>
      <c r="F569" s="15">
        <v>6210</v>
      </c>
      <c r="G569" s="171">
        <v>6209.8</v>
      </c>
      <c r="H569" s="94">
        <f t="shared" si="9"/>
        <v>0.9999677938808373</v>
      </c>
    </row>
    <row r="570" spans="1:8" ht="12.75">
      <c r="A570" s="96"/>
      <c r="B570" s="27" t="s">
        <v>439</v>
      </c>
      <c r="C570" s="134" t="s">
        <v>440</v>
      </c>
      <c r="D570" s="135"/>
      <c r="E570" s="151">
        <f>SUM(E571:E581)</f>
        <v>0</v>
      </c>
      <c r="F570" s="151">
        <f>SUM(F571:F581)</f>
        <v>84075</v>
      </c>
      <c r="G570" s="178">
        <f>SUM(G571:G581)</f>
        <v>84031.75</v>
      </c>
      <c r="H570" s="94">
        <f t="shared" si="9"/>
        <v>0.9994855783526613</v>
      </c>
    </row>
    <row r="571" spans="1:8" ht="12.75">
      <c r="A571" s="96"/>
      <c r="B571" s="22"/>
      <c r="C571" s="129" t="s">
        <v>33</v>
      </c>
      <c r="D571" s="131" t="s">
        <v>304</v>
      </c>
      <c r="E571" s="40"/>
      <c r="F571" s="15">
        <v>3801</v>
      </c>
      <c r="G571" s="171">
        <v>3800.8</v>
      </c>
      <c r="H571" s="94">
        <f t="shared" si="9"/>
        <v>0.9999473822678243</v>
      </c>
    </row>
    <row r="572" spans="1:8" ht="12.75">
      <c r="A572" s="96"/>
      <c r="B572" s="22"/>
      <c r="C572" s="129" t="s">
        <v>35</v>
      </c>
      <c r="D572" s="131" t="s">
        <v>306</v>
      </c>
      <c r="E572" s="40"/>
      <c r="F572" s="15">
        <v>606</v>
      </c>
      <c r="G572" s="171">
        <v>605.46</v>
      </c>
      <c r="H572" s="94">
        <f t="shared" si="9"/>
        <v>0.9991089108910892</v>
      </c>
    </row>
    <row r="573" spans="1:8" ht="12.75">
      <c r="A573" s="96"/>
      <c r="B573" s="22"/>
      <c r="C573" s="129" t="s">
        <v>80</v>
      </c>
      <c r="D573" s="131" t="s">
        <v>307</v>
      </c>
      <c r="E573" s="40"/>
      <c r="F573" s="15">
        <v>94</v>
      </c>
      <c r="G573" s="171">
        <v>93.12</v>
      </c>
      <c r="H573" s="94">
        <f t="shared" si="9"/>
        <v>0.9906382978723405</v>
      </c>
    </row>
    <row r="574" spans="1:8" ht="12.75">
      <c r="A574" s="96"/>
      <c r="B574" s="22"/>
      <c r="C574" s="129" t="s">
        <v>191</v>
      </c>
      <c r="D574" s="131" t="s">
        <v>339</v>
      </c>
      <c r="E574" s="40"/>
      <c r="F574" s="15">
        <v>4400</v>
      </c>
      <c r="G574" s="171">
        <v>4400</v>
      </c>
      <c r="H574" s="94">
        <f t="shared" si="9"/>
        <v>1</v>
      </c>
    </row>
    <row r="575" spans="1:8" ht="12.75">
      <c r="A575" s="96"/>
      <c r="B575" s="22"/>
      <c r="C575" s="133" t="s">
        <v>67</v>
      </c>
      <c r="D575" s="132">
        <v>4210</v>
      </c>
      <c r="E575" s="40"/>
      <c r="F575" s="15">
        <v>16804</v>
      </c>
      <c r="G575" s="171">
        <v>16803.31</v>
      </c>
      <c r="H575" s="94">
        <f t="shared" si="9"/>
        <v>0.9999589383480124</v>
      </c>
    </row>
    <row r="576" spans="1:8" ht="12.75">
      <c r="A576" s="96"/>
      <c r="B576" s="22"/>
      <c r="C576" s="129" t="s">
        <v>308</v>
      </c>
      <c r="D576" s="132">
        <v>4240</v>
      </c>
      <c r="E576" s="40"/>
      <c r="F576" s="15">
        <v>53510</v>
      </c>
      <c r="G576" s="171">
        <v>53508.12</v>
      </c>
      <c r="H576" s="94">
        <f t="shared" si="9"/>
        <v>0.999964866380116</v>
      </c>
    </row>
    <row r="577" spans="1:8" ht="12.75">
      <c r="A577" s="96"/>
      <c r="B577" s="22"/>
      <c r="C577" s="129" t="s">
        <v>38</v>
      </c>
      <c r="D577" s="132">
        <v>4270</v>
      </c>
      <c r="E577" s="40"/>
      <c r="F577" s="15">
        <v>2100</v>
      </c>
      <c r="G577" s="171">
        <v>2099.99</v>
      </c>
      <c r="H577" s="94">
        <f t="shared" si="9"/>
        <v>0.9999952380952379</v>
      </c>
    </row>
    <row r="578" spans="1:8" ht="12.75">
      <c r="A578" s="96"/>
      <c r="B578" s="22"/>
      <c r="C578" s="129" t="s">
        <v>39</v>
      </c>
      <c r="D578" s="132">
        <v>4300</v>
      </c>
      <c r="E578" s="40"/>
      <c r="F578" s="15">
        <v>90</v>
      </c>
      <c r="G578" s="171">
        <v>51</v>
      </c>
      <c r="H578" s="94">
        <f t="shared" si="9"/>
        <v>0.5666666666666667</v>
      </c>
    </row>
    <row r="579" spans="1:8" ht="12.75">
      <c r="A579" s="96"/>
      <c r="B579" s="22"/>
      <c r="C579" s="129" t="s">
        <v>41</v>
      </c>
      <c r="D579" s="132">
        <v>4430</v>
      </c>
      <c r="E579" s="40"/>
      <c r="F579" s="15">
        <v>170</v>
      </c>
      <c r="G579" s="171">
        <v>170</v>
      </c>
      <c r="H579" s="94">
        <f t="shared" si="9"/>
        <v>1</v>
      </c>
    </row>
    <row r="580" spans="1:8" ht="24">
      <c r="A580" s="96"/>
      <c r="B580" s="22"/>
      <c r="C580" s="129" t="s">
        <v>311</v>
      </c>
      <c r="D580" s="132">
        <v>4740</v>
      </c>
      <c r="E580" s="40"/>
      <c r="F580" s="15">
        <v>500</v>
      </c>
      <c r="G580" s="171">
        <v>500</v>
      </c>
      <c r="H580" s="94">
        <f t="shared" si="9"/>
        <v>1</v>
      </c>
    </row>
    <row r="581" spans="1:8" ht="24">
      <c r="A581" s="96"/>
      <c r="B581" s="22"/>
      <c r="C581" s="129" t="s">
        <v>257</v>
      </c>
      <c r="D581" s="132">
        <v>4750</v>
      </c>
      <c r="E581" s="40"/>
      <c r="F581" s="15">
        <v>2000</v>
      </c>
      <c r="G581" s="171">
        <v>1999.95</v>
      </c>
      <c r="H581" s="94">
        <f t="shared" si="9"/>
        <v>0.9999750000000001</v>
      </c>
    </row>
    <row r="582" spans="1:8" ht="24.75" customHeight="1">
      <c r="A582" s="95"/>
      <c r="B582" s="29" t="s">
        <v>160</v>
      </c>
      <c r="C582" s="45" t="s">
        <v>161</v>
      </c>
      <c r="D582" s="19"/>
      <c r="E582" s="20">
        <f>SUM(E583:E589)</f>
        <v>338194</v>
      </c>
      <c r="F582" s="20">
        <f>SUM(F583:F589)</f>
        <v>261158</v>
      </c>
      <c r="G582" s="164">
        <f>SUM(G583:G589)</f>
        <v>258037.97999999998</v>
      </c>
      <c r="H582" s="94">
        <f t="shared" si="9"/>
        <v>0.9880531325864036</v>
      </c>
    </row>
    <row r="583" spans="1:8" ht="14.25" customHeight="1">
      <c r="A583" s="95"/>
      <c r="B583" s="22"/>
      <c r="C583" s="28" t="s">
        <v>270</v>
      </c>
      <c r="D583" s="32">
        <v>4300</v>
      </c>
      <c r="E583" s="40">
        <v>338194</v>
      </c>
      <c r="F583" s="15">
        <v>231048</v>
      </c>
      <c r="G583" s="171">
        <v>230723.12</v>
      </c>
      <c r="H583" s="94">
        <f t="shared" si="9"/>
        <v>0.9985938852532806</v>
      </c>
    </row>
    <row r="584" spans="1:8" ht="14.25" customHeight="1">
      <c r="A584" s="95"/>
      <c r="B584" s="22"/>
      <c r="C584" s="28" t="s">
        <v>67</v>
      </c>
      <c r="D584" s="32">
        <v>4210</v>
      </c>
      <c r="E584" s="15"/>
      <c r="F584" s="15">
        <v>7898</v>
      </c>
      <c r="G584" s="171">
        <v>7887.91</v>
      </c>
      <c r="H584" s="94">
        <f t="shared" si="9"/>
        <v>0.9987224613826285</v>
      </c>
    </row>
    <row r="585" spans="1:8" ht="14.25" customHeight="1">
      <c r="A585" s="95"/>
      <c r="B585" s="22"/>
      <c r="C585" s="28" t="s">
        <v>40</v>
      </c>
      <c r="D585" s="32">
        <v>4410</v>
      </c>
      <c r="E585" s="15"/>
      <c r="F585" s="15">
        <v>1889</v>
      </c>
      <c r="G585" s="171">
        <v>1886.05</v>
      </c>
      <c r="H585" s="94">
        <f t="shared" si="9"/>
        <v>0.998438327157226</v>
      </c>
    </row>
    <row r="586" spans="1:8" ht="14.25" customHeight="1">
      <c r="A586" s="95"/>
      <c r="B586" s="22"/>
      <c r="C586" s="28" t="s">
        <v>173</v>
      </c>
      <c r="D586" s="32">
        <v>4420</v>
      </c>
      <c r="E586" s="15"/>
      <c r="F586" s="15">
        <v>9700</v>
      </c>
      <c r="G586" s="171">
        <v>6917.9</v>
      </c>
      <c r="H586" s="94">
        <f t="shared" si="9"/>
        <v>0.7131855670103092</v>
      </c>
    </row>
    <row r="587" spans="1:8" ht="24">
      <c r="A587" s="95"/>
      <c r="B587" s="22"/>
      <c r="C587" s="28" t="s">
        <v>255</v>
      </c>
      <c r="D587" s="32">
        <v>4700</v>
      </c>
      <c r="E587" s="15"/>
      <c r="F587" s="15">
        <v>9522</v>
      </c>
      <c r="G587" s="171">
        <v>9522</v>
      </c>
      <c r="H587" s="94">
        <f t="shared" si="9"/>
        <v>1</v>
      </c>
    </row>
    <row r="588" spans="1:8" ht="24">
      <c r="A588" s="95"/>
      <c r="B588" s="22"/>
      <c r="C588" s="129" t="s">
        <v>311</v>
      </c>
      <c r="D588" s="132">
        <v>4740</v>
      </c>
      <c r="E588" s="15"/>
      <c r="F588" s="15">
        <v>701</v>
      </c>
      <c r="G588" s="171">
        <v>701</v>
      </c>
      <c r="H588" s="94">
        <f aca="true" t="shared" si="10" ref="H588:H651">G588/F588</f>
        <v>1</v>
      </c>
    </row>
    <row r="589" spans="1:8" ht="24">
      <c r="A589" s="95"/>
      <c r="B589" s="22"/>
      <c r="C589" s="129" t="s">
        <v>257</v>
      </c>
      <c r="D589" s="132">
        <v>4750</v>
      </c>
      <c r="E589" s="15"/>
      <c r="F589" s="15">
        <v>400</v>
      </c>
      <c r="G589" s="171">
        <v>400</v>
      </c>
      <c r="H589" s="94">
        <f t="shared" si="10"/>
        <v>1</v>
      </c>
    </row>
    <row r="590" spans="1:8" ht="12.75">
      <c r="A590" s="95"/>
      <c r="B590" s="29">
        <v>80195</v>
      </c>
      <c r="C590" s="45" t="s">
        <v>46</v>
      </c>
      <c r="D590" s="31"/>
      <c r="E590" s="43">
        <f>SUM(E591:E603)</f>
        <v>1082892</v>
      </c>
      <c r="F590" s="43">
        <f>SUM(F591:F603)</f>
        <v>1241100</v>
      </c>
      <c r="G590" s="173">
        <f>SUM(G591:G603)</f>
        <v>1231448.24</v>
      </c>
      <c r="H590" s="94">
        <f t="shared" si="10"/>
        <v>0.9922232213359117</v>
      </c>
    </row>
    <row r="591" spans="1:8" ht="12.75">
      <c r="A591" s="96"/>
      <c r="B591" s="22"/>
      <c r="C591" s="48" t="s">
        <v>73</v>
      </c>
      <c r="D591" s="32">
        <v>4300</v>
      </c>
      <c r="E591" s="40">
        <v>100000</v>
      </c>
      <c r="F591" s="15">
        <v>327336</v>
      </c>
      <c r="G591" s="171">
        <v>327334.67</v>
      </c>
      <c r="H591" s="94">
        <f t="shared" si="10"/>
        <v>0.9999959368966443</v>
      </c>
    </row>
    <row r="592" spans="1:8" ht="12.75">
      <c r="A592" s="96"/>
      <c r="B592" s="22"/>
      <c r="C592" s="48" t="s">
        <v>67</v>
      </c>
      <c r="D592" s="32">
        <v>4210</v>
      </c>
      <c r="E592" s="40"/>
      <c r="F592" s="15">
        <v>8472</v>
      </c>
      <c r="G592" s="171">
        <v>8471.99</v>
      </c>
      <c r="H592" s="94">
        <f t="shared" si="10"/>
        <v>0.9999988196411709</v>
      </c>
    </row>
    <row r="593" spans="1:8" ht="12.75">
      <c r="A593" s="96"/>
      <c r="B593" s="22"/>
      <c r="C593" s="48" t="s">
        <v>380</v>
      </c>
      <c r="D593" s="32">
        <v>3020</v>
      </c>
      <c r="E593" s="40">
        <v>54974</v>
      </c>
      <c r="F593" s="15">
        <v>54974</v>
      </c>
      <c r="G593" s="171">
        <v>54833</v>
      </c>
      <c r="H593" s="94">
        <f t="shared" si="10"/>
        <v>0.9974351511623677</v>
      </c>
    </row>
    <row r="594" spans="1:8" ht="12.75">
      <c r="A594" s="95"/>
      <c r="B594" s="22"/>
      <c r="C594" s="48" t="s">
        <v>268</v>
      </c>
      <c r="D594" s="32">
        <v>4440</v>
      </c>
      <c r="E594" s="40">
        <v>430279</v>
      </c>
      <c r="F594" s="15">
        <v>430279</v>
      </c>
      <c r="G594" s="179">
        <v>430279</v>
      </c>
      <c r="H594" s="94">
        <f t="shared" si="10"/>
        <v>1</v>
      </c>
    </row>
    <row r="595" spans="1:8" ht="12.75">
      <c r="A595" s="95"/>
      <c r="B595" s="22"/>
      <c r="C595" s="48" t="s">
        <v>269</v>
      </c>
      <c r="D595" s="32">
        <v>4440</v>
      </c>
      <c r="E595" s="40">
        <v>297639</v>
      </c>
      <c r="F595" s="15">
        <v>297639</v>
      </c>
      <c r="G595" s="179">
        <v>297639</v>
      </c>
      <c r="H595" s="94">
        <f t="shared" si="10"/>
        <v>1</v>
      </c>
    </row>
    <row r="596" spans="1:8" ht="24">
      <c r="A596" s="95"/>
      <c r="B596" s="22"/>
      <c r="C596" s="129" t="s">
        <v>257</v>
      </c>
      <c r="D596" s="132">
        <v>4750</v>
      </c>
      <c r="E596" s="40"/>
      <c r="F596" s="15">
        <v>57963</v>
      </c>
      <c r="G596" s="171">
        <v>48503.74</v>
      </c>
      <c r="H596" s="94">
        <f t="shared" si="10"/>
        <v>0.8368052033193588</v>
      </c>
    </row>
    <row r="597" spans="1:8" ht="12.75">
      <c r="A597" s="95"/>
      <c r="B597" s="22"/>
      <c r="C597" s="129" t="s">
        <v>33</v>
      </c>
      <c r="D597" s="131" t="s">
        <v>304</v>
      </c>
      <c r="E597" s="40"/>
      <c r="F597" s="15">
        <v>44546</v>
      </c>
      <c r="G597" s="171">
        <v>44545.98</v>
      </c>
      <c r="H597" s="94">
        <f t="shared" si="10"/>
        <v>0.9999995510259059</v>
      </c>
    </row>
    <row r="598" spans="1:8" ht="12.75">
      <c r="A598" s="95"/>
      <c r="B598" s="22"/>
      <c r="C598" s="129" t="s">
        <v>35</v>
      </c>
      <c r="D598" s="131" t="s">
        <v>306</v>
      </c>
      <c r="E598" s="40"/>
      <c r="F598" s="15">
        <v>6779</v>
      </c>
      <c r="G598" s="171">
        <v>6778.86</v>
      </c>
      <c r="H598" s="94">
        <f t="shared" si="10"/>
        <v>0.9999793479864286</v>
      </c>
    </row>
    <row r="599" spans="1:8" ht="12.75">
      <c r="A599" s="95"/>
      <c r="B599" s="22"/>
      <c r="C599" s="129" t="s">
        <v>80</v>
      </c>
      <c r="D599" s="131" t="s">
        <v>307</v>
      </c>
      <c r="E599" s="40"/>
      <c r="F599" s="15">
        <v>1091</v>
      </c>
      <c r="G599" s="171">
        <v>1091</v>
      </c>
      <c r="H599" s="94">
        <f t="shared" si="10"/>
        <v>1</v>
      </c>
    </row>
    <row r="600" spans="1:8" ht="12.75">
      <c r="A600" s="95"/>
      <c r="B600" s="22"/>
      <c r="C600" s="129" t="s">
        <v>191</v>
      </c>
      <c r="D600" s="131" t="s">
        <v>339</v>
      </c>
      <c r="E600" s="40"/>
      <c r="F600" s="15">
        <v>2200</v>
      </c>
      <c r="G600" s="171">
        <v>2150</v>
      </c>
      <c r="H600" s="94">
        <f t="shared" si="10"/>
        <v>0.9772727272727273</v>
      </c>
    </row>
    <row r="601" spans="1:8" ht="12.75">
      <c r="A601" s="95"/>
      <c r="B601" s="22"/>
      <c r="C601" s="129" t="s">
        <v>442</v>
      </c>
      <c r="D601" s="132">
        <v>6060</v>
      </c>
      <c r="E601" s="40"/>
      <c r="F601" s="15">
        <v>5856</v>
      </c>
      <c r="G601" s="171">
        <v>5856</v>
      </c>
      <c r="H601" s="94">
        <f t="shared" si="10"/>
        <v>1</v>
      </c>
    </row>
    <row r="602" spans="1:8" ht="12.75">
      <c r="A602" s="95"/>
      <c r="B602" s="22"/>
      <c r="C602" s="129" t="s">
        <v>443</v>
      </c>
      <c r="D602" s="132">
        <v>6060</v>
      </c>
      <c r="E602" s="40"/>
      <c r="F602" s="15">
        <v>3965</v>
      </c>
      <c r="G602" s="171">
        <v>3965</v>
      </c>
      <c r="H602" s="94">
        <f t="shared" si="10"/>
        <v>1</v>
      </c>
    </row>
    <row r="603" spans="1:8" ht="24">
      <c r="A603" s="95"/>
      <c r="B603" s="22" t="s">
        <v>324</v>
      </c>
      <c r="C603" s="28" t="s">
        <v>325</v>
      </c>
      <c r="D603" s="32">
        <v>6050</v>
      </c>
      <c r="E603" s="15">
        <v>200000</v>
      </c>
      <c r="F603" s="15">
        <v>0</v>
      </c>
      <c r="G603" s="171">
        <v>0</v>
      </c>
      <c r="H603" s="94"/>
    </row>
    <row r="604" spans="1:8" ht="12.75">
      <c r="A604" s="101">
        <v>803</v>
      </c>
      <c r="B604" s="50"/>
      <c r="C604" s="67" t="s">
        <v>198</v>
      </c>
      <c r="D604" s="52"/>
      <c r="E604" s="13">
        <f aca="true" t="shared" si="11" ref="E604:G605">SUM(E605)</f>
        <v>200000</v>
      </c>
      <c r="F604" s="13">
        <f t="shared" si="11"/>
        <v>200000</v>
      </c>
      <c r="G604" s="170">
        <f t="shared" si="11"/>
        <v>200000</v>
      </c>
      <c r="H604" s="94">
        <f t="shared" si="10"/>
        <v>1</v>
      </c>
    </row>
    <row r="605" spans="1:8" ht="12.75">
      <c r="A605" s="95"/>
      <c r="B605" s="27" t="s">
        <v>326</v>
      </c>
      <c r="C605" s="18" t="s">
        <v>327</v>
      </c>
      <c r="D605" s="19"/>
      <c r="E605" s="20">
        <f t="shared" si="11"/>
        <v>200000</v>
      </c>
      <c r="F605" s="20">
        <f t="shared" si="11"/>
        <v>200000</v>
      </c>
      <c r="G605" s="164">
        <f t="shared" si="11"/>
        <v>200000</v>
      </c>
      <c r="H605" s="94">
        <f t="shared" si="10"/>
        <v>1</v>
      </c>
    </row>
    <row r="606" spans="1:8" ht="24">
      <c r="A606" s="95"/>
      <c r="B606" s="22"/>
      <c r="C606" s="130" t="s">
        <v>382</v>
      </c>
      <c r="D606" s="76">
        <v>2800</v>
      </c>
      <c r="E606" s="15">
        <v>200000</v>
      </c>
      <c r="F606" s="15">
        <v>200000</v>
      </c>
      <c r="G606" s="171">
        <v>200000</v>
      </c>
      <c r="H606" s="94">
        <f t="shared" si="10"/>
        <v>1</v>
      </c>
    </row>
    <row r="607" spans="1:8" ht="21.75" customHeight="1">
      <c r="A607" s="101">
        <v>851</v>
      </c>
      <c r="B607" s="10"/>
      <c r="C607" s="53" t="s">
        <v>106</v>
      </c>
      <c r="D607" s="11"/>
      <c r="E607" s="44">
        <f>SUM(E608+E617+E622)</f>
        <v>867973</v>
      </c>
      <c r="F607" s="44">
        <f>SUM(F608+F617+F622)</f>
        <v>1097331</v>
      </c>
      <c r="G607" s="174">
        <f>SUM(G608+G617+G622)</f>
        <v>963763.9400000001</v>
      </c>
      <c r="H607" s="94">
        <f t="shared" si="10"/>
        <v>0.8782800631714588</v>
      </c>
    </row>
    <row r="608" spans="1:8" ht="21.75" customHeight="1">
      <c r="A608" s="104"/>
      <c r="B608" s="29">
        <v>85154</v>
      </c>
      <c r="C608" s="45" t="s">
        <v>107</v>
      </c>
      <c r="D608" s="31"/>
      <c r="E608" s="43">
        <f>SUM(E609:E616)</f>
        <v>750000</v>
      </c>
      <c r="F608" s="43">
        <f>SUM(F609:F616)</f>
        <v>997818</v>
      </c>
      <c r="G608" s="173">
        <f>SUM(G609:G616)</f>
        <v>864763.05</v>
      </c>
      <c r="H608" s="94">
        <f t="shared" si="10"/>
        <v>0.8666540892226839</v>
      </c>
    </row>
    <row r="609" spans="1:8" ht="24">
      <c r="A609" s="96"/>
      <c r="B609" s="22"/>
      <c r="C609" s="130" t="s">
        <v>320</v>
      </c>
      <c r="D609" s="76">
        <v>2800</v>
      </c>
      <c r="E609" s="33">
        <v>50000</v>
      </c>
      <c r="F609" s="15">
        <v>50000</v>
      </c>
      <c r="G609" s="171">
        <v>50000</v>
      </c>
      <c r="H609" s="94">
        <f t="shared" si="10"/>
        <v>1</v>
      </c>
    </row>
    <row r="610" spans="1:8" ht="36">
      <c r="A610" s="105"/>
      <c r="B610" s="22"/>
      <c r="C610" s="28" t="s">
        <v>321</v>
      </c>
      <c r="D610" s="32">
        <v>2830</v>
      </c>
      <c r="E610" s="33">
        <v>60000</v>
      </c>
      <c r="F610" s="15">
        <v>100000</v>
      </c>
      <c r="G610" s="171">
        <v>100000</v>
      </c>
      <c r="H610" s="94">
        <f t="shared" si="10"/>
        <v>1</v>
      </c>
    </row>
    <row r="611" spans="1:8" ht="36">
      <c r="A611" s="105"/>
      <c r="B611" s="22"/>
      <c r="C611" s="28" t="s">
        <v>221</v>
      </c>
      <c r="D611" s="32">
        <v>2820</v>
      </c>
      <c r="E611" s="33">
        <v>240000</v>
      </c>
      <c r="F611" s="15">
        <v>320000</v>
      </c>
      <c r="G611" s="171">
        <v>320000</v>
      </c>
      <c r="H611" s="94">
        <f t="shared" si="10"/>
        <v>1</v>
      </c>
    </row>
    <row r="612" spans="1:8" ht="12.75">
      <c r="A612" s="95"/>
      <c r="B612" s="22"/>
      <c r="C612" s="48" t="s">
        <v>191</v>
      </c>
      <c r="D612" s="32">
        <v>4170</v>
      </c>
      <c r="E612" s="40">
        <v>60000</v>
      </c>
      <c r="F612" s="15">
        <v>150000</v>
      </c>
      <c r="G612" s="171">
        <v>60937.56</v>
      </c>
      <c r="H612" s="94">
        <f t="shared" si="10"/>
        <v>0.4062504</v>
      </c>
    </row>
    <row r="613" spans="1:8" ht="12.75">
      <c r="A613" s="95"/>
      <c r="B613" s="22"/>
      <c r="C613" s="48" t="s">
        <v>67</v>
      </c>
      <c r="D613" s="32">
        <v>4210</v>
      </c>
      <c r="E613" s="40">
        <v>15000</v>
      </c>
      <c r="F613" s="15">
        <v>27818</v>
      </c>
      <c r="G613" s="171">
        <v>687.25</v>
      </c>
      <c r="H613" s="94">
        <f t="shared" si="10"/>
        <v>0.024705226831547918</v>
      </c>
    </row>
    <row r="614" spans="1:8" ht="24">
      <c r="A614" s="95"/>
      <c r="B614" s="49"/>
      <c r="C614" s="55" t="s">
        <v>318</v>
      </c>
      <c r="D614" s="69">
        <v>4300</v>
      </c>
      <c r="E614" s="40">
        <v>315000</v>
      </c>
      <c r="F614" s="15">
        <v>340000</v>
      </c>
      <c r="G614" s="171">
        <v>333138.24</v>
      </c>
      <c r="H614" s="94">
        <f t="shared" si="10"/>
        <v>0.9798183529411765</v>
      </c>
    </row>
    <row r="615" spans="1:8" ht="24">
      <c r="A615" s="95"/>
      <c r="B615" s="49"/>
      <c r="C615" s="55" t="s">
        <v>255</v>
      </c>
      <c r="D615" s="69">
        <v>4700</v>
      </c>
      <c r="E615" s="40">
        <v>2000</v>
      </c>
      <c r="F615" s="15">
        <v>2000</v>
      </c>
      <c r="G615" s="171">
        <v>0</v>
      </c>
      <c r="H615" s="94">
        <f t="shared" si="10"/>
        <v>0</v>
      </c>
    </row>
    <row r="616" spans="1:8" ht="12.75">
      <c r="A616" s="95"/>
      <c r="B616" s="49"/>
      <c r="C616" s="55" t="s">
        <v>259</v>
      </c>
      <c r="D616" s="69">
        <v>4610</v>
      </c>
      <c r="E616" s="40">
        <v>8000</v>
      </c>
      <c r="F616" s="15">
        <v>8000</v>
      </c>
      <c r="G616" s="171">
        <v>0</v>
      </c>
      <c r="H616" s="94">
        <f t="shared" si="10"/>
        <v>0</v>
      </c>
    </row>
    <row r="617" spans="1:8" ht="36">
      <c r="A617" s="95"/>
      <c r="B617" s="70">
        <v>85156</v>
      </c>
      <c r="C617" s="30" t="s">
        <v>220</v>
      </c>
      <c r="D617" s="71"/>
      <c r="E617" s="72">
        <f>SUM(E618:E621)-E618</f>
        <v>32000</v>
      </c>
      <c r="F617" s="72">
        <f>SUM(F618:F621)-F618</f>
        <v>13540</v>
      </c>
      <c r="G617" s="180">
        <f>SUM(G618:G621)-G618</f>
        <v>13530.6</v>
      </c>
      <c r="H617" s="94">
        <f t="shared" si="10"/>
        <v>0.9993057607090103</v>
      </c>
    </row>
    <row r="618" spans="1:8" ht="12.75">
      <c r="A618" s="106"/>
      <c r="B618" s="22"/>
      <c r="C618" s="48" t="s">
        <v>108</v>
      </c>
      <c r="D618" s="34">
        <v>4130</v>
      </c>
      <c r="E618" s="73">
        <f>SUM(E619:E621)</f>
        <v>32000</v>
      </c>
      <c r="F618" s="73">
        <f>SUM(F619:F621)</f>
        <v>13540</v>
      </c>
      <c r="G618" s="181">
        <f>SUM(G619:G621)</f>
        <v>13530.6</v>
      </c>
      <c r="H618" s="94">
        <f t="shared" si="10"/>
        <v>0.9993057607090103</v>
      </c>
    </row>
    <row r="619" spans="1:8" ht="12.75">
      <c r="A619" s="95"/>
      <c r="B619" s="22" t="s">
        <v>243</v>
      </c>
      <c r="C619" s="48" t="s">
        <v>16</v>
      </c>
      <c r="D619" s="32"/>
      <c r="E619" s="40">
        <v>3000</v>
      </c>
      <c r="F619" s="15">
        <v>0</v>
      </c>
      <c r="G619" s="171">
        <v>0</v>
      </c>
      <c r="H619" s="94"/>
    </row>
    <row r="620" spans="1:8" ht="12.75">
      <c r="A620" s="95"/>
      <c r="B620" s="22" t="s">
        <v>244</v>
      </c>
      <c r="C620" s="48" t="s">
        <v>170</v>
      </c>
      <c r="D620" s="32"/>
      <c r="E620" s="40">
        <v>28000</v>
      </c>
      <c r="F620" s="15">
        <v>0</v>
      </c>
      <c r="G620" s="171">
        <v>0</v>
      </c>
      <c r="H620" s="94"/>
    </row>
    <row r="621" spans="1:8" ht="12.75">
      <c r="A621" s="95"/>
      <c r="B621" s="22" t="s">
        <v>244</v>
      </c>
      <c r="C621" s="48" t="s">
        <v>171</v>
      </c>
      <c r="D621" s="32"/>
      <c r="E621" s="40">
        <v>1000</v>
      </c>
      <c r="F621" s="15">
        <v>13540</v>
      </c>
      <c r="G621" s="171">
        <v>13530.6</v>
      </c>
      <c r="H621" s="94">
        <f t="shared" si="10"/>
        <v>0.9993057607090103</v>
      </c>
    </row>
    <row r="622" spans="1:8" ht="21" customHeight="1">
      <c r="A622" s="95"/>
      <c r="B622" s="29">
        <v>85195</v>
      </c>
      <c r="C622" s="45" t="s">
        <v>46</v>
      </c>
      <c r="D622" s="31"/>
      <c r="E622" s="43">
        <f>SUM(E623:E623)</f>
        <v>85973</v>
      </c>
      <c r="F622" s="43">
        <f>SUM(F623:F623)</f>
        <v>85973</v>
      </c>
      <c r="G622" s="173">
        <f>SUM(G623:G623)</f>
        <v>85470.29</v>
      </c>
      <c r="H622" s="94">
        <f t="shared" si="10"/>
        <v>0.9941526991032067</v>
      </c>
    </row>
    <row r="623" spans="1:8" ht="36">
      <c r="A623" s="96"/>
      <c r="B623" s="22"/>
      <c r="C623" s="28" t="s">
        <v>221</v>
      </c>
      <c r="D623" s="32">
        <v>2820</v>
      </c>
      <c r="E623" s="33">
        <v>85973</v>
      </c>
      <c r="F623" s="15">
        <v>85973</v>
      </c>
      <c r="G623" s="171">
        <v>85470.29</v>
      </c>
      <c r="H623" s="94">
        <f t="shared" si="10"/>
        <v>0.9941526991032067</v>
      </c>
    </row>
    <row r="624" spans="1:8" ht="22.5" customHeight="1">
      <c r="A624" s="97">
        <v>852</v>
      </c>
      <c r="B624" s="10"/>
      <c r="C624" s="53" t="s">
        <v>224</v>
      </c>
      <c r="D624" s="11"/>
      <c r="E624" s="44">
        <f>SUM(E625+E652+E676+E698+E705+E729+E732+E736+E740+E764+E786+E807+E816+E818)</f>
        <v>35648851</v>
      </c>
      <c r="F624" s="44">
        <f>SUM(F625+F652+F676+F698+F705+F729+F732+F736+F740+F764+F786+F807+F816+F818)</f>
        <v>35810470</v>
      </c>
      <c r="G624" s="174">
        <f>SUM(G625+G652+G676+G698+G705+G729+G732+G736+G740+G764+G786+G807+G816+G818)</f>
        <v>35490426.81</v>
      </c>
      <c r="H624" s="94">
        <f t="shared" si="10"/>
        <v>0.9910628598284246</v>
      </c>
    </row>
    <row r="625" spans="1:8" ht="21.75" customHeight="1">
      <c r="A625" s="104"/>
      <c r="B625" s="29" t="s">
        <v>225</v>
      </c>
      <c r="C625" s="45" t="s">
        <v>109</v>
      </c>
      <c r="D625" s="31"/>
      <c r="E625" s="43">
        <f>SUM(E626:E651)</f>
        <v>2869800</v>
      </c>
      <c r="F625" s="43">
        <f>SUM(F626:F651)</f>
        <v>2313613</v>
      </c>
      <c r="G625" s="173">
        <f>SUM(G626:G651)</f>
        <v>2305733.58</v>
      </c>
      <c r="H625" s="94">
        <f t="shared" si="10"/>
        <v>0.996594322386674</v>
      </c>
    </row>
    <row r="626" spans="1:8" ht="15" customHeight="1">
      <c r="A626" s="96"/>
      <c r="B626" s="22"/>
      <c r="C626" s="48" t="s">
        <v>6</v>
      </c>
      <c r="D626" s="32">
        <v>3020</v>
      </c>
      <c r="E626" s="40">
        <v>400</v>
      </c>
      <c r="F626" s="15">
        <v>0</v>
      </c>
      <c r="G626" s="171">
        <v>0</v>
      </c>
      <c r="H626" s="94"/>
    </row>
    <row r="627" spans="1:8" ht="12.75">
      <c r="A627" s="95"/>
      <c r="B627" s="56"/>
      <c r="C627" s="69" t="s">
        <v>194</v>
      </c>
      <c r="D627" s="57">
        <v>3110</v>
      </c>
      <c r="E627" s="40">
        <v>93280</v>
      </c>
      <c r="F627" s="15">
        <v>39693</v>
      </c>
      <c r="G627" s="171">
        <v>36348.42</v>
      </c>
      <c r="H627" s="94">
        <f t="shared" si="10"/>
        <v>0.9157387952535712</v>
      </c>
    </row>
    <row r="628" spans="1:8" ht="13.5" customHeight="1">
      <c r="A628" s="103"/>
      <c r="B628" s="22"/>
      <c r="C628" s="48" t="s">
        <v>33</v>
      </c>
      <c r="D628" s="32">
        <v>4010</v>
      </c>
      <c r="E628" s="40">
        <v>683090</v>
      </c>
      <c r="F628" s="15">
        <v>671747</v>
      </c>
      <c r="G628" s="171">
        <v>671745.74</v>
      </c>
      <c r="H628" s="94">
        <f t="shared" si="10"/>
        <v>0.999998124293819</v>
      </c>
    </row>
    <row r="629" spans="1:8" ht="13.5" customHeight="1">
      <c r="A629" s="95"/>
      <c r="B629" s="22"/>
      <c r="C629" s="48" t="s">
        <v>15</v>
      </c>
      <c r="D629" s="32">
        <v>4040</v>
      </c>
      <c r="E629" s="40">
        <v>65500</v>
      </c>
      <c r="F629" s="15">
        <v>80868</v>
      </c>
      <c r="G629" s="171">
        <v>80867.46</v>
      </c>
      <c r="H629" s="94">
        <f t="shared" si="10"/>
        <v>0.9999933224514024</v>
      </c>
    </row>
    <row r="630" spans="1:8" ht="13.5" customHeight="1">
      <c r="A630" s="95"/>
      <c r="B630" s="22"/>
      <c r="C630" s="54" t="s">
        <v>35</v>
      </c>
      <c r="D630" s="32">
        <v>4110</v>
      </c>
      <c r="E630" s="40">
        <v>100120</v>
      </c>
      <c r="F630" s="15">
        <v>88095</v>
      </c>
      <c r="G630" s="171">
        <v>88093.83</v>
      </c>
      <c r="H630" s="94">
        <f t="shared" si="10"/>
        <v>0.999986718883024</v>
      </c>
    </row>
    <row r="631" spans="1:8" ht="15.75" customHeight="1">
      <c r="A631" s="95"/>
      <c r="B631" s="22"/>
      <c r="C631" s="48" t="s">
        <v>80</v>
      </c>
      <c r="D631" s="32">
        <v>4120</v>
      </c>
      <c r="E631" s="40">
        <v>15600</v>
      </c>
      <c r="F631" s="15">
        <v>13938</v>
      </c>
      <c r="G631" s="171">
        <v>13936.79</v>
      </c>
      <c r="H631" s="94">
        <f t="shared" si="10"/>
        <v>0.9999131869708711</v>
      </c>
    </row>
    <row r="632" spans="1:8" ht="15.75" customHeight="1">
      <c r="A632" s="95"/>
      <c r="B632" s="22"/>
      <c r="C632" s="48" t="s">
        <v>191</v>
      </c>
      <c r="D632" s="32">
        <v>4170</v>
      </c>
      <c r="E632" s="40"/>
      <c r="F632" s="15">
        <v>13327</v>
      </c>
      <c r="G632" s="171">
        <v>13327</v>
      </c>
      <c r="H632" s="94">
        <f t="shared" si="10"/>
        <v>1</v>
      </c>
    </row>
    <row r="633" spans="1:8" ht="15.75" customHeight="1">
      <c r="A633" s="95"/>
      <c r="B633" s="22"/>
      <c r="C633" s="55" t="s">
        <v>67</v>
      </c>
      <c r="D633" s="32">
        <v>4210</v>
      </c>
      <c r="E633" s="40">
        <v>89620</v>
      </c>
      <c r="F633" s="15">
        <v>116300</v>
      </c>
      <c r="G633" s="171">
        <v>115230.83</v>
      </c>
      <c r="H633" s="94">
        <f t="shared" si="10"/>
        <v>0.9908067927773001</v>
      </c>
    </row>
    <row r="634" spans="1:8" ht="13.5" customHeight="1">
      <c r="A634" s="95"/>
      <c r="B634" s="22"/>
      <c r="C634" s="48" t="s">
        <v>93</v>
      </c>
      <c r="D634" s="32">
        <v>4220</v>
      </c>
      <c r="E634" s="40">
        <v>82600</v>
      </c>
      <c r="F634" s="15">
        <v>38532</v>
      </c>
      <c r="G634" s="171">
        <v>38530.72</v>
      </c>
      <c r="H634" s="94">
        <f t="shared" si="10"/>
        <v>0.9999667808574692</v>
      </c>
    </row>
    <row r="635" spans="1:8" ht="13.5" customHeight="1">
      <c r="A635" s="95"/>
      <c r="B635" s="22"/>
      <c r="C635" s="48" t="s">
        <v>110</v>
      </c>
      <c r="D635" s="32">
        <v>4240</v>
      </c>
      <c r="E635" s="40">
        <v>2000</v>
      </c>
      <c r="F635" s="15">
        <v>2044</v>
      </c>
      <c r="G635" s="171">
        <v>2043.62</v>
      </c>
      <c r="H635" s="94">
        <f t="shared" si="10"/>
        <v>0.9998140900195694</v>
      </c>
    </row>
    <row r="636" spans="1:8" ht="13.5" customHeight="1">
      <c r="A636" s="95"/>
      <c r="B636" s="22"/>
      <c r="C636" s="48" t="s">
        <v>37</v>
      </c>
      <c r="D636" s="32">
        <v>4260</v>
      </c>
      <c r="E636" s="40">
        <v>57000</v>
      </c>
      <c r="F636" s="15">
        <v>84109</v>
      </c>
      <c r="G636" s="171">
        <v>84108.33</v>
      </c>
      <c r="H636" s="94">
        <f t="shared" si="10"/>
        <v>0.9999920341461674</v>
      </c>
    </row>
    <row r="637" spans="1:8" ht="13.5" customHeight="1">
      <c r="A637" s="95"/>
      <c r="B637" s="22"/>
      <c r="C637" s="48" t="s">
        <v>19</v>
      </c>
      <c r="D637" s="32">
        <v>4280</v>
      </c>
      <c r="E637" s="40">
        <v>2000</v>
      </c>
      <c r="F637" s="15">
        <v>2036</v>
      </c>
      <c r="G637" s="171">
        <v>2036</v>
      </c>
      <c r="H637" s="94">
        <f t="shared" si="10"/>
        <v>1</v>
      </c>
    </row>
    <row r="638" spans="1:8" ht="13.5" customHeight="1">
      <c r="A638" s="95"/>
      <c r="B638" s="22"/>
      <c r="C638" s="48" t="s">
        <v>73</v>
      </c>
      <c r="D638" s="32">
        <v>4300</v>
      </c>
      <c r="E638" s="40">
        <v>35570</v>
      </c>
      <c r="F638" s="15">
        <v>78881</v>
      </c>
      <c r="G638" s="171">
        <v>78880.26</v>
      </c>
      <c r="H638" s="94">
        <f t="shared" si="10"/>
        <v>0.9999906187801878</v>
      </c>
    </row>
    <row r="639" spans="1:8" ht="13.5" customHeight="1">
      <c r="A639" s="95"/>
      <c r="B639" s="22"/>
      <c r="C639" s="48" t="s">
        <v>199</v>
      </c>
      <c r="D639" s="32">
        <v>4350</v>
      </c>
      <c r="E639" s="40">
        <v>1130</v>
      </c>
      <c r="F639" s="15">
        <v>1015</v>
      </c>
      <c r="G639" s="171">
        <v>1014.8</v>
      </c>
      <c r="H639" s="94">
        <f t="shared" si="10"/>
        <v>0.9998029556650246</v>
      </c>
    </row>
    <row r="640" spans="1:8" ht="13.5" customHeight="1">
      <c r="A640" s="95"/>
      <c r="B640" s="22"/>
      <c r="C640" s="48" t="s">
        <v>403</v>
      </c>
      <c r="D640" s="32">
        <v>4360</v>
      </c>
      <c r="E640" s="40"/>
      <c r="F640" s="15">
        <v>980</v>
      </c>
      <c r="G640" s="171">
        <v>979.97</v>
      </c>
      <c r="H640" s="94">
        <f t="shared" si="10"/>
        <v>0.999969387755102</v>
      </c>
    </row>
    <row r="641" spans="1:8" ht="13.5" customHeight="1">
      <c r="A641" s="95"/>
      <c r="B641" s="22"/>
      <c r="C641" s="48" t="s">
        <v>263</v>
      </c>
      <c r="D641" s="32">
        <v>4370</v>
      </c>
      <c r="E641" s="40">
        <v>12000</v>
      </c>
      <c r="F641" s="15">
        <v>9910</v>
      </c>
      <c r="G641" s="171">
        <v>9908.43</v>
      </c>
      <c r="H641" s="94">
        <f t="shared" si="10"/>
        <v>0.9998415741675076</v>
      </c>
    </row>
    <row r="642" spans="1:8" ht="36">
      <c r="A642" s="95"/>
      <c r="B642" s="22"/>
      <c r="C642" s="28" t="s">
        <v>247</v>
      </c>
      <c r="D642" s="32">
        <v>2320</v>
      </c>
      <c r="E642" s="15">
        <v>50000</v>
      </c>
      <c r="F642" s="15">
        <v>30000</v>
      </c>
      <c r="G642" s="171">
        <v>28513.92</v>
      </c>
      <c r="H642" s="94">
        <f t="shared" si="10"/>
        <v>0.950464</v>
      </c>
    </row>
    <row r="643" spans="1:8" ht="13.5" customHeight="1">
      <c r="A643" s="95"/>
      <c r="B643" s="22"/>
      <c r="C643" s="48" t="s">
        <v>40</v>
      </c>
      <c r="D643" s="32">
        <v>4410</v>
      </c>
      <c r="E643" s="40">
        <v>600</v>
      </c>
      <c r="F643" s="15">
        <v>278</v>
      </c>
      <c r="G643" s="171">
        <v>276.5</v>
      </c>
      <c r="H643" s="94">
        <f t="shared" si="10"/>
        <v>0.9946043165467626</v>
      </c>
    </row>
    <row r="644" spans="1:8" ht="13.5" customHeight="1">
      <c r="A644" s="95"/>
      <c r="B644" s="22"/>
      <c r="C644" s="48" t="s">
        <v>41</v>
      </c>
      <c r="D644" s="32">
        <v>4430</v>
      </c>
      <c r="E644" s="40">
        <v>800</v>
      </c>
      <c r="F644" s="15">
        <v>1517</v>
      </c>
      <c r="G644" s="171">
        <v>1516.57</v>
      </c>
      <c r="H644" s="94">
        <f t="shared" si="10"/>
        <v>0.9997165458141067</v>
      </c>
    </row>
    <row r="645" spans="1:8" ht="13.5" customHeight="1">
      <c r="A645" s="95"/>
      <c r="B645" s="22"/>
      <c r="C645" s="48" t="s">
        <v>42</v>
      </c>
      <c r="D645" s="32">
        <v>4440</v>
      </c>
      <c r="E645" s="40">
        <v>21500</v>
      </c>
      <c r="F645" s="15">
        <v>24240</v>
      </c>
      <c r="G645" s="171">
        <v>24240</v>
      </c>
      <c r="H645" s="94">
        <f t="shared" si="10"/>
        <v>1</v>
      </c>
    </row>
    <row r="646" spans="1:8" ht="24">
      <c r="A646" s="95"/>
      <c r="B646" s="22"/>
      <c r="C646" s="28" t="s">
        <v>255</v>
      </c>
      <c r="D646" s="32">
        <v>4700</v>
      </c>
      <c r="E646" s="40">
        <v>1000</v>
      </c>
      <c r="F646" s="15">
        <v>610</v>
      </c>
      <c r="G646" s="171">
        <v>610</v>
      </c>
      <c r="H646" s="94">
        <f t="shared" si="10"/>
        <v>1</v>
      </c>
    </row>
    <row r="647" spans="1:8" ht="13.5" customHeight="1">
      <c r="A647" s="95"/>
      <c r="B647" s="22"/>
      <c r="C647" s="48" t="s">
        <v>328</v>
      </c>
      <c r="D647" s="32">
        <v>4740</v>
      </c>
      <c r="E647" s="40">
        <v>600</v>
      </c>
      <c r="F647" s="15">
        <v>865</v>
      </c>
      <c r="G647" s="171">
        <v>864.47</v>
      </c>
      <c r="H647" s="94">
        <f t="shared" si="10"/>
        <v>0.9993872832369942</v>
      </c>
    </row>
    <row r="648" spans="1:8" ht="13.5" customHeight="1">
      <c r="A648" s="95"/>
      <c r="B648" s="22"/>
      <c r="C648" s="48" t="s">
        <v>266</v>
      </c>
      <c r="D648" s="32">
        <v>4750</v>
      </c>
      <c r="E648" s="40">
        <v>1000</v>
      </c>
      <c r="F648" s="15">
        <v>10238</v>
      </c>
      <c r="G648" s="171">
        <v>10237.57</v>
      </c>
      <c r="H648" s="94">
        <f t="shared" si="10"/>
        <v>0.9999579996092987</v>
      </c>
    </row>
    <row r="649" spans="1:8" ht="24" customHeight="1">
      <c r="A649" s="95"/>
      <c r="B649" s="22"/>
      <c r="C649" s="28" t="s">
        <v>344</v>
      </c>
      <c r="D649" s="24">
        <v>2580</v>
      </c>
      <c r="E649" s="15">
        <v>46860</v>
      </c>
      <c r="F649" s="15">
        <v>46860</v>
      </c>
      <c r="G649" s="171">
        <v>46860</v>
      </c>
      <c r="H649" s="94">
        <f t="shared" si="10"/>
        <v>1</v>
      </c>
    </row>
    <row r="650" spans="1:8" ht="12.75">
      <c r="A650" s="95"/>
      <c r="B650" s="22"/>
      <c r="C650" s="28" t="s">
        <v>363</v>
      </c>
      <c r="D650" s="32">
        <v>6050</v>
      </c>
      <c r="E650" s="15">
        <v>550000</v>
      </c>
      <c r="F650" s="15"/>
      <c r="G650" s="171"/>
      <c r="H650" s="94"/>
    </row>
    <row r="651" spans="1:8" ht="24">
      <c r="A651" s="95"/>
      <c r="B651" s="22"/>
      <c r="C651" s="28" t="s">
        <v>340</v>
      </c>
      <c r="D651" s="32">
        <v>6050</v>
      </c>
      <c r="E651" s="15">
        <v>957530</v>
      </c>
      <c r="F651" s="15">
        <v>957530</v>
      </c>
      <c r="G651" s="171">
        <v>955562.35</v>
      </c>
      <c r="H651" s="94">
        <f t="shared" si="10"/>
        <v>0.997945077438827</v>
      </c>
    </row>
    <row r="652" spans="1:8" ht="24" customHeight="1">
      <c r="A652" s="95"/>
      <c r="B652" s="29" t="s">
        <v>226</v>
      </c>
      <c r="C652" s="45" t="s">
        <v>111</v>
      </c>
      <c r="D652" s="31"/>
      <c r="E652" s="43">
        <f>SUM(E653:E675)</f>
        <v>4014295</v>
      </c>
      <c r="F652" s="43">
        <f>SUM(F653:F675)</f>
        <v>4332380</v>
      </c>
      <c r="G652" s="173">
        <f>SUM(G653:G675)</f>
        <v>4330621.5</v>
      </c>
      <c r="H652" s="94">
        <f aca="true" t="shared" si="12" ref="H652:H715">G652/F652</f>
        <v>0.9995941030103546</v>
      </c>
    </row>
    <row r="653" spans="1:8" ht="12.75">
      <c r="A653" s="95"/>
      <c r="B653" s="74"/>
      <c r="C653" s="75" t="s">
        <v>201</v>
      </c>
      <c r="D653" s="76">
        <v>3020</v>
      </c>
      <c r="E653" s="15">
        <v>4400</v>
      </c>
      <c r="F653" s="15">
        <v>4400</v>
      </c>
      <c r="G653" s="179">
        <v>4400</v>
      </c>
      <c r="H653" s="94">
        <f t="shared" si="12"/>
        <v>1</v>
      </c>
    </row>
    <row r="654" spans="1:8" ht="12.75">
      <c r="A654" s="95"/>
      <c r="B654" s="22"/>
      <c r="C654" s="48" t="s">
        <v>33</v>
      </c>
      <c r="D654" s="32">
        <v>4010</v>
      </c>
      <c r="E654" s="40">
        <v>2272700</v>
      </c>
      <c r="F654" s="15">
        <v>2362968</v>
      </c>
      <c r="G654" s="171">
        <v>2362968</v>
      </c>
      <c r="H654" s="94">
        <f t="shared" si="12"/>
        <v>1</v>
      </c>
    </row>
    <row r="655" spans="1:8" ht="12.75">
      <c r="A655" s="95"/>
      <c r="B655" s="22"/>
      <c r="C655" s="48" t="s">
        <v>34</v>
      </c>
      <c r="D655" s="32">
        <v>4040</v>
      </c>
      <c r="E655" s="40">
        <v>163040</v>
      </c>
      <c r="F655" s="15">
        <v>167499</v>
      </c>
      <c r="G655" s="171">
        <v>167498.84</v>
      </c>
      <c r="H655" s="94">
        <f t="shared" si="12"/>
        <v>0.9999990447704166</v>
      </c>
    </row>
    <row r="656" spans="1:8" ht="12.75">
      <c r="A656" s="95"/>
      <c r="B656" s="22"/>
      <c r="C656" s="48" t="s">
        <v>35</v>
      </c>
      <c r="D656" s="32">
        <v>4110</v>
      </c>
      <c r="E656" s="40">
        <v>371645</v>
      </c>
      <c r="F656" s="15">
        <v>385173</v>
      </c>
      <c r="G656" s="171">
        <v>385172.47</v>
      </c>
      <c r="H656" s="94">
        <f t="shared" si="12"/>
        <v>0.9999986239949321</v>
      </c>
    </row>
    <row r="657" spans="1:8" ht="12.75">
      <c r="A657" s="95"/>
      <c r="B657" s="22"/>
      <c r="C657" s="48" t="s">
        <v>80</v>
      </c>
      <c r="D657" s="32">
        <v>4120</v>
      </c>
      <c r="E657" s="40">
        <v>58720</v>
      </c>
      <c r="F657" s="15">
        <v>57366</v>
      </c>
      <c r="G657" s="171">
        <v>57365.43</v>
      </c>
      <c r="H657" s="94">
        <f t="shared" si="12"/>
        <v>0.9999900638008576</v>
      </c>
    </row>
    <row r="658" spans="1:8" ht="12.75">
      <c r="A658" s="95"/>
      <c r="B658" s="22"/>
      <c r="C658" s="48" t="s">
        <v>36</v>
      </c>
      <c r="D658" s="32">
        <v>4210</v>
      </c>
      <c r="E658" s="40">
        <v>52400</v>
      </c>
      <c r="F658" s="15">
        <v>103136</v>
      </c>
      <c r="G658" s="171">
        <v>103135.98</v>
      </c>
      <c r="H658" s="94">
        <f t="shared" si="12"/>
        <v>0.9999998060812907</v>
      </c>
    </row>
    <row r="659" spans="1:8" ht="12.75">
      <c r="A659" s="95"/>
      <c r="B659" s="22"/>
      <c r="C659" s="48" t="s">
        <v>93</v>
      </c>
      <c r="D659" s="32">
        <v>4220</v>
      </c>
      <c r="E659" s="40">
        <v>284700</v>
      </c>
      <c r="F659" s="15">
        <v>246961</v>
      </c>
      <c r="G659" s="171">
        <v>246960.86</v>
      </c>
      <c r="H659" s="94">
        <f t="shared" si="12"/>
        <v>0.9999994331088714</v>
      </c>
    </row>
    <row r="660" spans="1:8" ht="12.75">
      <c r="A660" s="95"/>
      <c r="B660" s="22"/>
      <c r="C660" s="28" t="s">
        <v>294</v>
      </c>
      <c r="D660" s="32">
        <v>4230</v>
      </c>
      <c r="E660" s="40">
        <v>8500</v>
      </c>
      <c r="F660" s="15">
        <v>10000</v>
      </c>
      <c r="G660" s="171">
        <v>10000</v>
      </c>
      <c r="H660" s="94">
        <f t="shared" si="12"/>
        <v>1</v>
      </c>
    </row>
    <row r="661" spans="1:8" ht="12.75">
      <c r="A661" s="95"/>
      <c r="B661" s="63"/>
      <c r="C661" s="48" t="s">
        <v>37</v>
      </c>
      <c r="D661" s="32">
        <v>4260</v>
      </c>
      <c r="E661" s="40">
        <v>190400</v>
      </c>
      <c r="F661" s="15">
        <v>210456</v>
      </c>
      <c r="G661" s="171">
        <v>210455.55</v>
      </c>
      <c r="H661" s="94">
        <f t="shared" si="12"/>
        <v>0.9999978617858364</v>
      </c>
    </row>
    <row r="662" spans="1:8" ht="12.75">
      <c r="A662" s="95"/>
      <c r="B662" s="63"/>
      <c r="C662" s="48" t="s">
        <v>38</v>
      </c>
      <c r="D662" s="32">
        <v>4270</v>
      </c>
      <c r="E662" s="40">
        <v>35300</v>
      </c>
      <c r="F662" s="15">
        <v>92503</v>
      </c>
      <c r="G662" s="171">
        <v>92503</v>
      </c>
      <c r="H662" s="94">
        <f t="shared" si="12"/>
        <v>1</v>
      </c>
    </row>
    <row r="663" spans="1:8" ht="12.75">
      <c r="A663" s="95"/>
      <c r="B663" s="63"/>
      <c r="C663" s="48" t="s">
        <v>19</v>
      </c>
      <c r="D663" s="32">
        <v>4280</v>
      </c>
      <c r="E663" s="40">
        <v>4400</v>
      </c>
      <c r="F663" s="15">
        <v>3422</v>
      </c>
      <c r="G663" s="171">
        <v>3422</v>
      </c>
      <c r="H663" s="94">
        <f t="shared" si="12"/>
        <v>1</v>
      </c>
    </row>
    <row r="664" spans="1:8" ht="12.75">
      <c r="A664" s="95"/>
      <c r="B664" s="22"/>
      <c r="C664" s="48" t="s">
        <v>39</v>
      </c>
      <c r="D664" s="32">
        <v>4300</v>
      </c>
      <c r="E664" s="40">
        <v>48800</v>
      </c>
      <c r="F664" s="15">
        <v>48800</v>
      </c>
      <c r="G664" s="171">
        <v>48799.97</v>
      </c>
      <c r="H664" s="94">
        <f t="shared" si="12"/>
        <v>0.9999993852459017</v>
      </c>
    </row>
    <row r="665" spans="1:8" ht="12.75">
      <c r="A665" s="95"/>
      <c r="B665" s="22"/>
      <c r="C665" s="77" t="s">
        <v>199</v>
      </c>
      <c r="D665" s="32">
        <v>4350</v>
      </c>
      <c r="E665" s="40">
        <v>1702</v>
      </c>
      <c r="F665" s="15">
        <v>1596</v>
      </c>
      <c r="G665" s="171">
        <v>1595.76</v>
      </c>
      <c r="H665" s="94">
        <f t="shared" si="12"/>
        <v>0.9998496240601503</v>
      </c>
    </row>
    <row r="666" spans="1:8" ht="12.75">
      <c r="A666" s="95"/>
      <c r="B666" s="22"/>
      <c r="C666" s="48" t="s">
        <v>273</v>
      </c>
      <c r="D666" s="16">
        <v>4360</v>
      </c>
      <c r="E666" s="40">
        <v>1200</v>
      </c>
      <c r="F666" s="15">
        <v>1492</v>
      </c>
      <c r="G666" s="171">
        <v>1491.47</v>
      </c>
      <c r="H666" s="94">
        <f t="shared" si="12"/>
        <v>0.9996447721179624</v>
      </c>
    </row>
    <row r="667" spans="1:8" ht="12.75">
      <c r="A667" s="95"/>
      <c r="B667" s="22"/>
      <c r="C667" s="48" t="s">
        <v>264</v>
      </c>
      <c r="D667" s="16">
        <v>4370</v>
      </c>
      <c r="E667" s="40">
        <v>4200</v>
      </c>
      <c r="F667" s="15">
        <v>2728</v>
      </c>
      <c r="G667" s="171">
        <v>2727.6</v>
      </c>
      <c r="H667" s="94">
        <f t="shared" si="12"/>
        <v>0.9998533724340175</v>
      </c>
    </row>
    <row r="668" spans="1:8" ht="24">
      <c r="A668" s="95"/>
      <c r="B668" s="22"/>
      <c r="C668" s="28" t="s">
        <v>255</v>
      </c>
      <c r="D668" s="16">
        <v>4700</v>
      </c>
      <c r="E668" s="40">
        <v>14000</v>
      </c>
      <c r="F668" s="15">
        <v>14564</v>
      </c>
      <c r="G668" s="171">
        <v>14564</v>
      </c>
      <c r="H668" s="94">
        <f t="shared" si="12"/>
        <v>1</v>
      </c>
    </row>
    <row r="669" spans="1:8" ht="12.75">
      <c r="A669" s="95"/>
      <c r="B669" s="22"/>
      <c r="C669" s="48" t="s">
        <v>265</v>
      </c>
      <c r="D669" s="16">
        <v>4740</v>
      </c>
      <c r="E669" s="40">
        <v>1500</v>
      </c>
      <c r="F669" s="15">
        <v>1226</v>
      </c>
      <c r="G669" s="171">
        <v>1225.76</v>
      </c>
      <c r="H669" s="94">
        <f t="shared" si="12"/>
        <v>0.9998042414355628</v>
      </c>
    </row>
    <row r="670" spans="1:8" ht="25.5" customHeight="1">
      <c r="A670" s="95"/>
      <c r="B670" s="22"/>
      <c r="C670" s="28" t="s">
        <v>147</v>
      </c>
      <c r="D670" s="32">
        <v>4330</v>
      </c>
      <c r="E670" s="40">
        <v>400000</v>
      </c>
      <c r="F670" s="15">
        <v>469300</v>
      </c>
      <c r="G670" s="171">
        <v>467545.98</v>
      </c>
      <c r="H670" s="94">
        <f t="shared" si="12"/>
        <v>0.996262476028127</v>
      </c>
    </row>
    <row r="671" spans="1:8" ht="12.75">
      <c r="A671" s="95"/>
      <c r="B671" s="22"/>
      <c r="C671" s="48" t="s">
        <v>40</v>
      </c>
      <c r="D671" s="32">
        <v>4410</v>
      </c>
      <c r="E671" s="40">
        <v>1500</v>
      </c>
      <c r="F671" s="15">
        <v>1236</v>
      </c>
      <c r="G671" s="171">
        <v>1235.5</v>
      </c>
      <c r="H671" s="94">
        <f t="shared" si="12"/>
        <v>0.9995954692556634</v>
      </c>
    </row>
    <row r="672" spans="1:8" ht="12.75">
      <c r="A672" s="95"/>
      <c r="B672" s="22"/>
      <c r="C672" s="48" t="s">
        <v>41</v>
      </c>
      <c r="D672" s="32">
        <v>4430</v>
      </c>
      <c r="E672" s="40">
        <v>175</v>
      </c>
      <c r="F672" s="15">
        <v>214</v>
      </c>
      <c r="G672" s="171">
        <v>214</v>
      </c>
      <c r="H672" s="94">
        <f t="shared" si="12"/>
        <v>1</v>
      </c>
    </row>
    <row r="673" spans="1:8" ht="12.75">
      <c r="A673" s="95"/>
      <c r="B673" s="22"/>
      <c r="C673" s="48" t="s">
        <v>42</v>
      </c>
      <c r="D673" s="32">
        <v>4440</v>
      </c>
      <c r="E673" s="40">
        <v>94505</v>
      </c>
      <c r="F673" s="15">
        <v>100289</v>
      </c>
      <c r="G673" s="171">
        <v>100289</v>
      </c>
      <c r="H673" s="94">
        <f t="shared" si="12"/>
        <v>1</v>
      </c>
    </row>
    <row r="674" spans="1:8" ht="12.75">
      <c r="A674" s="95"/>
      <c r="B674" s="22"/>
      <c r="C674" s="48" t="s">
        <v>43</v>
      </c>
      <c r="D674" s="32">
        <v>4480</v>
      </c>
      <c r="E674" s="40">
        <v>508</v>
      </c>
      <c r="F674" s="15">
        <v>508</v>
      </c>
      <c r="G674" s="171">
        <v>507.33</v>
      </c>
      <c r="H674" s="94">
        <f t="shared" si="12"/>
        <v>0.9986811023622046</v>
      </c>
    </row>
    <row r="675" spans="1:8" ht="12.75">
      <c r="A675" s="95"/>
      <c r="B675" s="22"/>
      <c r="C675" s="48" t="s">
        <v>444</v>
      </c>
      <c r="D675" s="32">
        <v>6060</v>
      </c>
      <c r="E675" s="40"/>
      <c r="F675" s="15">
        <v>46543</v>
      </c>
      <c r="G675" s="171">
        <v>46543</v>
      </c>
      <c r="H675" s="94">
        <f t="shared" si="12"/>
        <v>1</v>
      </c>
    </row>
    <row r="676" spans="1:8" ht="27" customHeight="1">
      <c r="A676" s="95"/>
      <c r="B676" s="29" t="s">
        <v>227</v>
      </c>
      <c r="C676" s="30" t="s">
        <v>0</v>
      </c>
      <c r="D676" s="31"/>
      <c r="E676" s="43">
        <f>SUM(E677:E697)</f>
        <v>849957</v>
      </c>
      <c r="F676" s="43">
        <f>SUM(F677:F697)</f>
        <v>821690</v>
      </c>
      <c r="G676" s="173">
        <f>SUM(G677:G697)</f>
        <v>816143.8099999997</v>
      </c>
      <c r="H676" s="94">
        <f t="shared" si="12"/>
        <v>0.9932502646983652</v>
      </c>
    </row>
    <row r="677" spans="1:8" ht="12.75">
      <c r="A677" s="96"/>
      <c r="B677" s="22"/>
      <c r="C677" s="77" t="s">
        <v>6</v>
      </c>
      <c r="D677" s="32">
        <v>3020</v>
      </c>
      <c r="E677" s="15">
        <v>1859</v>
      </c>
      <c r="F677" s="15">
        <v>2159</v>
      </c>
      <c r="G677" s="171">
        <v>2143.63</v>
      </c>
      <c r="H677" s="94">
        <f t="shared" si="12"/>
        <v>0.9928809634089857</v>
      </c>
    </row>
    <row r="678" spans="1:8" ht="12.75">
      <c r="A678" s="95"/>
      <c r="B678" s="22"/>
      <c r="C678" s="77" t="s">
        <v>33</v>
      </c>
      <c r="D678" s="32">
        <v>4010</v>
      </c>
      <c r="E678" s="15">
        <v>413637</v>
      </c>
      <c r="F678" s="15">
        <v>393085</v>
      </c>
      <c r="G678" s="171">
        <v>393085</v>
      </c>
      <c r="H678" s="94">
        <f t="shared" si="12"/>
        <v>1</v>
      </c>
    </row>
    <row r="679" spans="1:8" ht="12.75">
      <c r="A679" s="95"/>
      <c r="B679" s="22"/>
      <c r="C679" s="77" t="s">
        <v>34</v>
      </c>
      <c r="D679" s="32">
        <v>4040</v>
      </c>
      <c r="E679" s="15">
        <v>35000</v>
      </c>
      <c r="F679" s="15">
        <v>30768</v>
      </c>
      <c r="G679" s="171">
        <v>30766.92</v>
      </c>
      <c r="H679" s="94">
        <f t="shared" si="12"/>
        <v>0.9999648985959437</v>
      </c>
    </row>
    <row r="680" spans="1:8" ht="12.75">
      <c r="A680" s="95"/>
      <c r="B680" s="22"/>
      <c r="C680" s="77" t="s">
        <v>35</v>
      </c>
      <c r="D680" s="32">
        <v>4110</v>
      </c>
      <c r="E680" s="15">
        <v>70619</v>
      </c>
      <c r="F680" s="15">
        <v>67107</v>
      </c>
      <c r="G680" s="171">
        <v>66606.96</v>
      </c>
      <c r="H680" s="94">
        <f t="shared" si="12"/>
        <v>0.9925486163887524</v>
      </c>
    </row>
    <row r="681" spans="1:8" ht="12.75">
      <c r="A681" s="95"/>
      <c r="B681" s="22"/>
      <c r="C681" s="77" t="s">
        <v>80</v>
      </c>
      <c r="D681" s="32">
        <v>4120</v>
      </c>
      <c r="E681" s="15">
        <v>10875</v>
      </c>
      <c r="F681" s="15">
        <v>10258</v>
      </c>
      <c r="G681" s="171">
        <v>10174.75</v>
      </c>
      <c r="H681" s="94">
        <f t="shared" si="12"/>
        <v>0.9918843829206473</v>
      </c>
    </row>
    <row r="682" spans="1:8" ht="12.75">
      <c r="A682" s="95"/>
      <c r="B682" s="22"/>
      <c r="C682" s="77" t="s">
        <v>36</v>
      </c>
      <c r="D682" s="32">
        <v>4210</v>
      </c>
      <c r="E682" s="15">
        <v>54694</v>
      </c>
      <c r="F682" s="15">
        <v>46151</v>
      </c>
      <c r="G682" s="171">
        <v>46107.74</v>
      </c>
      <c r="H682" s="94">
        <f t="shared" si="12"/>
        <v>0.9990626421962687</v>
      </c>
    </row>
    <row r="683" spans="1:8" ht="12.75">
      <c r="A683" s="95"/>
      <c r="B683" s="22"/>
      <c r="C683" s="77" t="s">
        <v>93</v>
      </c>
      <c r="D683" s="32">
        <v>4220</v>
      </c>
      <c r="E683" s="15">
        <v>98418</v>
      </c>
      <c r="F683" s="15">
        <v>83070</v>
      </c>
      <c r="G683" s="171">
        <v>83069.93</v>
      </c>
      <c r="H683" s="94">
        <f t="shared" si="12"/>
        <v>0.9999991573371855</v>
      </c>
    </row>
    <row r="684" spans="1:8" ht="12.75">
      <c r="A684" s="95"/>
      <c r="B684" s="22"/>
      <c r="C684" s="77" t="s">
        <v>37</v>
      </c>
      <c r="D684" s="32">
        <v>4260</v>
      </c>
      <c r="E684" s="15">
        <v>52470</v>
      </c>
      <c r="F684" s="15">
        <v>51646</v>
      </c>
      <c r="G684" s="171">
        <v>50224.45</v>
      </c>
      <c r="H684" s="94">
        <f t="shared" si="12"/>
        <v>0.9724751190798899</v>
      </c>
    </row>
    <row r="685" spans="1:8" ht="12.75">
      <c r="A685" s="95"/>
      <c r="B685" s="22"/>
      <c r="C685" s="77" t="s">
        <v>279</v>
      </c>
      <c r="D685" s="32">
        <v>4270</v>
      </c>
      <c r="E685" s="15">
        <v>23790</v>
      </c>
      <c r="F685" s="15">
        <v>45947</v>
      </c>
      <c r="G685" s="171">
        <v>45775.85</v>
      </c>
      <c r="H685" s="94">
        <f t="shared" si="12"/>
        <v>0.996275056042832</v>
      </c>
    </row>
    <row r="686" spans="1:8" ht="12.75">
      <c r="A686" s="95"/>
      <c r="B686" s="22"/>
      <c r="C686" s="77" t="s">
        <v>39</v>
      </c>
      <c r="D686" s="32">
        <v>4300</v>
      </c>
      <c r="E686" s="15">
        <v>21833</v>
      </c>
      <c r="F686" s="15">
        <v>23740</v>
      </c>
      <c r="G686" s="171">
        <v>22625.45</v>
      </c>
      <c r="H686" s="94">
        <f t="shared" si="12"/>
        <v>0.9530518112889638</v>
      </c>
    </row>
    <row r="687" spans="1:8" ht="12.75">
      <c r="A687" s="95"/>
      <c r="B687" s="22"/>
      <c r="C687" s="77" t="s">
        <v>199</v>
      </c>
      <c r="D687" s="32">
        <v>4350</v>
      </c>
      <c r="E687" s="15">
        <v>1585</v>
      </c>
      <c r="F687" s="15">
        <v>1518</v>
      </c>
      <c r="G687" s="171">
        <v>1499.99</v>
      </c>
      <c r="H687" s="94">
        <f t="shared" si="12"/>
        <v>0.9881357048748353</v>
      </c>
    </row>
    <row r="688" spans="1:8" ht="12.75">
      <c r="A688" s="95"/>
      <c r="B688" s="22"/>
      <c r="C688" s="48" t="s">
        <v>264</v>
      </c>
      <c r="D688" s="16">
        <v>4370</v>
      </c>
      <c r="E688" s="15">
        <v>5200</v>
      </c>
      <c r="F688" s="15">
        <v>5047</v>
      </c>
      <c r="G688" s="171">
        <v>4776.44</v>
      </c>
      <c r="H688" s="94">
        <f t="shared" si="12"/>
        <v>0.9463919159896967</v>
      </c>
    </row>
    <row r="689" spans="1:8" ht="12.75">
      <c r="A689" s="95"/>
      <c r="B689" s="22"/>
      <c r="C689" s="48" t="s">
        <v>258</v>
      </c>
      <c r="D689" s="16">
        <v>4400</v>
      </c>
      <c r="E689" s="15">
        <v>33938</v>
      </c>
      <c r="F689" s="15">
        <v>33348</v>
      </c>
      <c r="G689" s="171">
        <v>32429.01</v>
      </c>
      <c r="H689" s="94">
        <f t="shared" si="12"/>
        <v>0.9724424253328535</v>
      </c>
    </row>
    <row r="690" spans="1:8" ht="24">
      <c r="A690" s="95"/>
      <c r="B690" s="22"/>
      <c r="C690" s="28" t="s">
        <v>255</v>
      </c>
      <c r="D690" s="16">
        <v>4700</v>
      </c>
      <c r="E690" s="15">
        <v>590</v>
      </c>
      <c r="F690" s="15">
        <v>2370</v>
      </c>
      <c r="G690" s="171">
        <v>2370</v>
      </c>
      <c r="H690" s="94">
        <f t="shared" si="12"/>
        <v>1</v>
      </c>
    </row>
    <row r="691" spans="1:8" ht="12.75">
      <c r="A691" s="95"/>
      <c r="B691" s="22"/>
      <c r="C691" s="48" t="s">
        <v>265</v>
      </c>
      <c r="D691" s="16">
        <v>4740</v>
      </c>
      <c r="E691" s="15">
        <v>942</v>
      </c>
      <c r="F691" s="15">
        <v>510</v>
      </c>
      <c r="G691" s="171">
        <v>510</v>
      </c>
      <c r="H691" s="94">
        <f t="shared" si="12"/>
        <v>1</v>
      </c>
    </row>
    <row r="692" spans="1:8" ht="12.75">
      <c r="A692" s="95"/>
      <c r="B692" s="22"/>
      <c r="C692" s="48" t="s">
        <v>266</v>
      </c>
      <c r="D692" s="16">
        <v>4750</v>
      </c>
      <c r="E692" s="15">
        <v>1924</v>
      </c>
      <c r="F692" s="15">
        <v>1756</v>
      </c>
      <c r="G692" s="171">
        <v>1755.69</v>
      </c>
      <c r="H692" s="94">
        <f t="shared" si="12"/>
        <v>0.9998234624145786</v>
      </c>
    </row>
    <row r="693" spans="1:8" ht="12.75">
      <c r="A693" s="95"/>
      <c r="B693" s="22"/>
      <c r="C693" s="77" t="s">
        <v>40</v>
      </c>
      <c r="D693" s="32">
        <v>4410</v>
      </c>
      <c r="E693" s="15">
        <v>614</v>
      </c>
      <c r="F693" s="15"/>
      <c r="G693" s="171">
        <v>0</v>
      </c>
      <c r="H693" s="94"/>
    </row>
    <row r="694" spans="1:8" ht="12.75">
      <c r="A694" s="95"/>
      <c r="B694" s="22"/>
      <c r="C694" s="77" t="s">
        <v>41</v>
      </c>
      <c r="D694" s="32">
        <v>4430</v>
      </c>
      <c r="E694" s="15">
        <v>395</v>
      </c>
      <c r="F694" s="15">
        <v>390</v>
      </c>
      <c r="G694" s="171">
        <v>253</v>
      </c>
      <c r="H694" s="94">
        <f t="shared" si="12"/>
        <v>0.6487179487179487</v>
      </c>
    </row>
    <row r="695" spans="1:8" ht="12.75">
      <c r="A695" s="95"/>
      <c r="B695" s="22"/>
      <c r="C695" s="77" t="s">
        <v>42</v>
      </c>
      <c r="D695" s="32">
        <v>4440</v>
      </c>
      <c r="E695" s="15">
        <v>16134</v>
      </c>
      <c r="F695" s="15">
        <v>17291</v>
      </c>
      <c r="G695" s="171">
        <v>16924</v>
      </c>
      <c r="H695" s="94">
        <f t="shared" si="12"/>
        <v>0.9787750853044936</v>
      </c>
    </row>
    <row r="696" spans="1:8" ht="12.75">
      <c r="A696" s="95"/>
      <c r="B696" s="22"/>
      <c r="C696" s="77" t="s">
        <v>43</v>
      </c>
      <c r="D696" s="32">
        <v>4480</v>
      </c>
      <c r="E696" s="15">
        <v>4390</v>
      </c>
      <c r="F696" s="15">
        <v>4531</v>
      </c>
      <c r="G696" s="171">
        <v>4411</v>
      </c>
      <c r="H696" s="94">
        <f t="shared" si="12"/>
        <v>0.9735157801809755</v>
      </c>
    </row>
    <row r="697" spans="1:8" ht="12.75">
      <c r="A697" s="95"/>
      <c r="B697" s="22"/>
      <c r="C697" s="77" t="s">
        <v>19</v>
      </c>
      <c r="D697" s="32">
        <v>4280</v>
      </c>
      <c r="E697" s="15">
        <v>1050</v>
      </c>
      <c r="F697" s="15">
        <v>998</v>
      </c>
      <c r="G697" s="171">
        <v>634</v>
      </c>
      <c r="H697" s="94">
        <f t="shared" si="12"/>
        <v>0.6352705410821643</v>
      </c>
    </row>
    <row r="698" spans="1:8" ht="21" customHeight="1">
      <c r="A698" s="95"/>
      <c r="B698" s="29" t="s">
        <v>228</v>
      </c>
      <c r="C698" s="45" t="s">
        <v>112</v>
      </c>
      <c r="D698" s="31"/>
      <c r="E698" s="43">
        <f>SUM(E699:E704)</f>
        <v>1279765</v>
      </c>
      <c r="F698" s="43">
        <f>SUM(F699:F704)</f>
        <v>1031941</v>
      </c>
      <c r="G698" s="173">
        <f>SUM(G699:G704)</f>
        <v>993841.9400000001</v>
      </c>
      <c r="H698" s="94">
        <f t="shared" si="12"/>
        <v>0.9630801954762919</v>
      </c>
    </row>
    <row r="699" spans="1:8" ht="36" customHeight="1">
      <c r="A699" s="95"/>
      <c r="B699" s="46"/>
      <c r="C699" s="128" t="s">
        <v>247</v>
      </c>
      <c r="D699" s="68">
        <v>2320</v>
      </c>
      <c r="E699" s="33">
        <v>350000</v>
      </c>
      <c r="F699" s="15">
        <v>330000</v>
      </c>
      <c r="G699" s="166">
        <v>310101.36</v>
      </c>
      <c r="H699" s="94">
        <f t="shared" si="12"/>
        <v>0.9397010909090908</v>
      </c>
    </row>
    <row r="700" spans="1:8" ht="13.5" customHeight="1">
      <c r="A700" s="95"/>
      <c r="B700" s="22"/>
      <c r="C700" s="48" t="s">
        <v>113</v>
      </c>
      <c r="D700" s="32">
        <v>3110</v>
      </c>
      <c r="E700" s="40">
        <v>728000</v>
      </c>
      <c r="F700" s="15">
        <v>545700</v>
      </c>
      <c r="G700" s="171">
        <v>529135.06</v>
      </c>
      <c r="H700" s="94">
        <f t="shared" si="12"/>
        <v>0.9696446032618656</v>
      </c>
    </row>
    <row r="701" spans="1:8" ht="13.5" customHeight="1">
      <c r="A701" s="96"/>
      <c r="B701" s="22"/>
      <c r="C701" s="48" t="s">
        <v>35</v>
      </c>
      <c r="D701" s="32">
        <v>4110</v>
      </c>
      <c r="E701" s="40">
        <v>23797</v>
      </c>
      <c r="F701" s="15">
        <v>18602</v>
      </c>
      <c r="G701" s="171">
        <v>18401.54</v>
      </c>
      <c r="H701" s="94">
        <f t="shared" si="12"/>
        <v>0.9892237393828621</v>
      </c>
    </row>
    <row r="702" spans="1:8" ht="13.5" customHeight="1">
      <c r="A702" s="95"/>
      <c r="B702" s="22"/>
      <c r="C702" s="48" t="s">
        <v>80</v>
      </c>
      <c r="D702" s="32">
        <v>4120</v>
      </c>
      <c r="E702" s="40">
        <v>4089</v>
      </c>
      <c r="F702" s="15">
        <v>3196</v>
      </c>
      <c r="G702" s="171">
        <v>3161.53</v>
      </c>
      <c r="H702" s="94">
        <f t="shared" si="12"/>
        <v>0.9892146433041302</v>
      </c>
    </row>
    <row r="703" spans="1:8" ht="13.5" customHeight="1">
      <c r="A703" s="95"/>
      <c r="B703" s="22"/>
      <c r="C703" s="48" t="s">
        <v>67</v>
      </c>
      <c r="D703" s="32">
        <v>4210</v>
      </c>
      <c r="E703" s="40">
        <v>7000</v>
      </c>
      <c r="F703" s="15">
        <v>4000</v>
      </c>
      <c r="G703" s="171">
        <v>4000</v>
      </c>
      <c r="H703" s="94">
        <f t="shared" si="12"/>
        <v>1</v>
      </c>
    </row>
    <row r="704" spans="1:8" ht="13.5" customHeight="1">
      <c r="A704" s="95"/>
      <c r="B704" s="22"/>
      <c r="C704" s="28" t="s">
        <v>191</v>
      </c>
      <c r="D704" s="32">
        <v>4170</v>
      </c>
      <c r="E704" s="40">
        <v>166879</v>
      </c>
      <c r="F704" s="15">
        <v>130443</v>
      </c>
      <c r="G704" s="171">
        <v>129042.45</v>
      </c>
      <c r="H704" s="94">
        <f t="shared" si="12"/>
        <v>0.9892631264230354</v>
      </c>
    </row>
    <row r="705" spans="1:8" ht="38.25">
      <c r="A705" s="95"/>
      <c r="B705" s="27" t="s">
        <v>165</v>
      </c>
      <c r="C705" s="141" t="s">
        <v>469</v>
      </c>
      <c r="D705" s="19"/>
      <c r="E705" s="20">
        <f>SUM(E706:E728)-E707</f>
        <v>13330000</v>
      </c>
      <c r="F705" s="20">
        <f>SUM(F706:F728)-F707</f>
        <v>12910494</v>
      </c>
      <c r="G705" s="164">
        <f>SUM(G706:G728)-G707</f>
        <v>12838070.290000001</v>
      </c>
      <c r="H705" s="94">
        <f t="shared" si="12"/>
        <v>0.9943903223222907</v>
      </c>
    </row>
    <row r="706" spans="1:8" ht="24">
      <c r="A706" s="95"/>
      <c r="B706" s="137"/>
      <c r="C706" s="23" t="s">
        <v>341</v>
      </c>
      <c r="D706" s="24">
        <v>2910</v>
      </c>
      <c r="E706" s="40">
        <v>8000</v>
      </c>
      <c r="F706" s="40">
        <v>8000</v>
      </c>
      <c r="G706" s="167">
        <v>980</v>
      </c>
      <c r="H706" s="94">
        <f t="shared" si="12"/>
        <v>0.1225</v>
      </c>
    </row>
    <row r="707" spans="1:8" ht="13.5" customHeight="1">
      <c r="A707" s="95"/>
      <c r="B707" s="22"/>
      <c r="C707" s="48" t="s">
        <v>172</v>
      </c>
      <c r="D707" s="32">
        <v>3110</v>
      </c>
      <c r="E707" s="40">
        <f>SUM(E708:E709)</f>
        <v>12716000</v>
      </c>
      <c r="F707" s="40">
        <f>SUM(F708:F709)</f>
        <v>12244888</v>
      </c>
      <c r="G707" s="171">
        <f>SUM(G708:G709)</f>
        <v>12230520.69</v>
      </c>
      <c r="H707" s="94">
        <f t="shared" si="12"/>
        <v>0.9988266687290238</v>
      </c>
    </row>
    <row r="708" spans="1:8" ht="13.5" customHeight="1">
      <c r="A708" s="95"/>
      <c r="B708" s="22"/>
      <c r="C708" s="48" t="s">
        <v>345</v>
      </c>
      <c r="D708" s="32">
        <v>3110</v>
      </c>
      <c r="E708" s="40">
        <v>2100000</v>
      </c>
      <c r="F708" s="15">
        <v>1637000</v>
      </c>
      <c r="G708" s="171">
        <v>1622908.17</v>
      </c>
      <c r="H708" s="94">
        <f t="shared" si="12"/>
        <v>0.9913916737935247</v>
      </c>
    </row>
    <row r="709" spans="1:8" ht="13.5" customHeight="1">
      <c r="A709" s="95"/>
      <c r="B709" s="22"/>
      <c r="C709" s="48" t="s">
        <v>346</v>
      </c>
      <c r="D709" s="32">
        <v>3110</v>
      </c>
      <c r="E709" s="40">
        <v>10616000</v>
      </c>
      <c r="F709" s="15">
        <v>10607888</v>
      </c>
      <c r="G709" s="171">
        <v>10607612.52</v>
      </c>
      <c r="H709" s="94">
        <f t="shared" si="12"/>
        <v>0.9999740306458741</v>
      </c>
    </row>
    <row r="710" spans="1:8" ht="13.5" customHeight="1">
      <c r="A710" s="95"/>
      <c r="B710" s="22"/>
      <c r="C710" s="48" t="s">
        <v>33</v>
      </c>
      <c r="D710" s="32">
        <v>4010</v>
      </c>
      <c r="E710" s="40">
        <v>346500</v>
      </c>
      <c r="F710" s="15">
        <v>371060</v>
      </c>
      <c r="G710" s="171">
        <v>364288.84</v>
      </c>
      <c r="H710" s="94">
        <f t="shared" si="12"/>
        <v>0.9817518460626314</v>
      </c>
    </row>
    <row r="711" spans="1:8" ht="13.5" customHeight="1">
      <c r="A711" s="95"/>
      <c r="B711" s="22"/>
      <c r="C711" s="48" t="s">
        <v>34</v>
      </c>
      <c r="D711" s="32">
        <v>4040</v>
      </c>
      <c r="E711" s="40">
        <v>21000</v>
      </c>
      <c r="F711" s="15">
        <v>21000</v>
      </c>
      <c r="G711" s="171">
        <v>20842.57</v>
      </c>
      <c r="H711" s="94">
        <f t="shared" si="12"/>
        <v>0.9925033333333333</v>
      </c>
    </row>
    <row r="712" spans="1:8" ht="13.5" customHeight="1">
      <c r="A712" s="95"/>
      <c r="B712" s="22"/>
      <c r="C712" s="48" t="s">
        <v>35</v>
      </c>
      <c r="D712" s="32">
        <v>4110</v>
      </c>
      <c r="E712" s="40">
        <v>156000</v>
      </c>
      <c r="F712" s="15">
        <v>165040</v>
      </c>
      <c r="G712" s="171">
        <v>143966.86</v>
      </c>
      <c r="H712" s="94">
        <f t="shared" si="12"/>
        <v>0.8723149539505574</v>
      </c>
    </row>
    <row r="713" spans="1:8" ht="13.5" customHeight="1">
      <c r="A713" s="95"/>
      <c r="B713" s="22"/>
      <c r="C713" s="48" t="s">
        <v>80</v>
      </c>
      <c r="D713" s="32">
        <v>4120</v>
      </c>
      <c r="E713" s="40">
        <v>9000</v>
      </c>
      <c r="F713" s="15">
        <v>10430</v>
      </c>
      <c r="G713" s="171">
        <v>9581.12</v>
      </c>
      <c r="H713" s="94">
        <f t="shared" si="12"/>
        <v>0.9186116970278045</v>
      </c>
    </row>
    <row r="714" spans="1:8" ht="13.5" customHeight="1">
      <c r="A714" s="95"/>
      <c r="B714" s="22"/>
      <c r="C714" s="48" t="s">
        <v>67</v>
      </c>
      <c r="D714" s="32">
        <v>4210</v>
      </c>
      <c r="E714" s="40">
        <v>11500</v>
      </c>
      <c r="F714" s="15">
        <v>5000</v>
      </c>
      <c r="G714" s="171">
        <v>3207.97</v>
      </c>
      <c r="H714" s="94">
        <f t="shared" si="12"/>
        <v>0.641594</v>
      </c>
    </row>
    <row r="715" spans="1:8" ht="13.5" customHeight="1">
      <c r="A715" s="95"/>
      <c r="B715" s="22"/>
      <c r="C715" s="48" t="s">
        <v>37</v>
      </c>
      <c r="D715" s="32">
        <v>4260</v>
      </c>
      <c r="E715" s="40">
        <v>20000</v>
      </c>
      <c r="F715" s="15">
        <v>6600</v>
      </c>
      <c r="G715" s="171">
        <v>6500.94</v>
      </c>
      <c r="H715" s="94">
        <f t="shared" si="12"/>
        <v>0.984990909090909</v>
      </c>
    </row>
    <row r="716" spans="1:8" ht="13.5" customHeight="1">
      <c r="A716" s="95"/>
      <c r="B716" s="22"/>
      <c r="C716" s="48" t="s">
        <v>38</v>
      </c>
      <c r="D716" s="32">
        <v>4270</v>
      </c>
      <c r="E716" s="40"/>
      <c r="F716" s="15">
        <v>300</v>
      </c>
      <c r="G716" s="171">
        <v>292.8</v>
      </c>
      <c r="H716" s="94">
        <f aca="true" t="shared" si="13" ref="H716:H779">G716/F716</f>
        <v>0.9760000000000001</v>
      </c>
    </row>
    <row r="717" spans="1:8" ht="13.5" customHeight="1">
      <c r="A717" s="95"/>
      <c r="B717" s="22"/>
      <c r="C717" s="48" t="s">
        <v>39</v>
      </c>
      <c r="D717" s="32">
        <v>4300</v>
      </c>
      <c r="E717" s="40">
        <v>10000</v>
      </c>
      <c r="F717" s="15">
        <v>23549</v>
      </c>
      <c r="G717" s="171">
        <v>23525.71</v>
      </c>
      <c r="H717" s="94">
        <f t="shared" si="13"/>
        <v>0.9990109983438786</v>
      </c>
    </row>
    <row r="718" spans="1:8" ht="13.5" customHeight="1">
      <c r="A718" s="95"/>
      <c r="B718" s="22"/>
      <c r="C718" s="48" t="s">
        <v>199</v>
      </c>
      <c r="D718" s="32">
        <v>4350</v>
      </c>
      <c r="E718" s="40"/>
      <c r="F718" s="15">
        <v>854</v>
      </c>
      <c r="G718" s="171">
        <v>427</v>
      </c>
      <c r="H718" s="94">
        <f t="shared" si="13"/>
        <v>0.5</v>
      </c>
    </row>
    <row r="719" spans="1:8" ht="13.5" customHeight="1">
      <c r="A719" s="95"/>
      <c r="B719" s="22"/>
      <c r="C719" s="48" t="s">
        <v>40</v>
      </c>
      <c r="D719" s="32">
        <v>4410</v>
      </c>
      <c r="E719" s="40">
        <v>1000</v>
      </c>
      <c r="F719" s="15">
        <v>1000</v>
      </c>
      <c r="G719" s="171">
        <v>497.7</v>
      </c>
      <c r="H719" s="94">
        <f t="shared" si="13"/>
        <v>0.4977</v>
      </c>
    </row>
    <row r="720" spans="1:8" ht="13.5" customHeight="1">
      <c r="A720" s="95"/>
      <c r="B720" s="22"/>
      <c r="C720" s="48" t="s">
        <v>42</v>
      </c>
      <c r="D720" s="32">
        <v>4440</v>
      </c>
      <c r="E720" s="40">
        <v>10000</v>
      </c>
      <c r="F720" s="15">
        <v>10847</v>
      </c>
      <c r="G720" s="171">
        <v>10847</v>
      </c>
      <c r="H720" s="94">
        <f t="shared" si="13"/>
        <v>1</v>
      </c>
    </row>
    <row r="721" spans="1:8" ht="13.5" customHeight="1">
      <c r="A721" s="95"/>
      <c r="B721" s="22"/>
      <c r="C721" s="77" t="s">
        <v>19</v>
      </c>
      <c r="D721" s="32">
        <v>4280</v>
      </c>
      <c r="E721" s="40">
        <v>1000</v>
      </c>
      <c r="F721" s="15">
        <v>0</v>
      </c>
      <c r="G721" s="171"/>
      <c r="H721" s="94"/>
    </row>
    <row r="722" spans="1:8" ht="13.5" customHeight="1">
      <c r="A722" s="95"/>
      <c r="B722" s="22"/>
      <c r="C722" s="48" t="s">
        <v>264</v>
      </c>
      <c r="D722" s="16">
        <v>4370</v>
      </c>
      <c r="E722" s="40">
        <v>3000</v>
      </c>
      <c r="F722" s="15">
        <v>5526</v>
      </c>
      <c r="G722" s="171">
        <v>4017.76</v>
      </c>
      <c r="H722" s="94">
        <f t="shared" si="13"/>
        <v>0.7270647846543612</v>
      </c>
    </row>
    <row r="723" spans="1:8" ht="13.5" customHeight="1">
      <c r="A723" s="95"/>
      <c r="B723" s="22"/>
      <c r="C723" s="48" t="s">
        <v>258</v>
      </c>
      <c r="D723" s="16">
        <v>4400</v>
      </c>
      <c r="E723" s="40"/>
      <c r="F723" s="15">
        <v>7700</v>
      </c>
      <c r="G723" s="171">
        <v>5500</v>
      </c>
      <c r="H723" s="94">
        <f t="shared" si="13"/>
        <v>0.7142857142857143</v>
      </c>
    </row>
    <row r="724" spans="1:8" ht="13.5" customHeight="1">
      <c r="A724" s="95"/>
      <c r="B724" s="22"/>
      <c r="C724" s="48" t="s">
        <v>342</v>
      </c>
      <c r="D724" s="32">
        <v>4560</v>
      </c>
      <c r="E724" s="40">
        <v>2000</v>
      </c>
      <c r="F724" s="15">
        <v>2000</v>
      </c>
      <c r="G724" s="171">
        <v>47.44</v>
      </c>
      <c r="H724" s="94">
        <f t="shared" si="13"/>
        <v>0.023719999999999998</v>
      </c>
    </row>
    <row r="725" spans="1:8" ht="24">
      <c r="A725" s="95"/>
      <c r="B725" s="22"/>
      <c r="C725" s="28" t="s">
        <v>255</v>
      </c>
      <c r="D725" s="16">
        <v>4700</v>
      </c>
      <c r="E725" s="40">
        <v>1000</v>
      </c>
      <c r="F725" s="15">
        <v>1200</v>
      </c>
      <c r="G725" s="171">
        <v>1010</v>
      </c>
      <c r="H725" s="94">
        <f t="shared" si="13"/>
        <v>0.8416666666666667</v>
      </c>
    </row>
    <row r="726" spans="1:8" ht="13.5" customHeight="1">
      <c r="A726" s="95"/>
      <c r="B726" s="22"/>
      <c r="C726" s="48" t="s">
        <v>265</v>
      </c>
      <c r="D726" s="16">
        <v>4740</v>
      </c>
      <c r="E726" s="40">
        <v>2000</v>
      </c>
      <c r="F726" s="15">
        <v>3500</v>
      </c>
      <c r="G726" s="171">
        <v>861.33</v>
      </c>
      <c r="H726" s="94">
        <f t="shared" si="13"/>
        <v>0.24609428571428574</v>
      </c>
    </row>
    <row r="727" spans="1:8" ht="13.5" customHeight="1">
      <c r="A727" s="95"/>
      <c r="B727" s="22"/>
      <c r="C727" s="48" t="s">
        <v>266</v>
      </c>
      <c r="D727" s="16">
        <v>4750</v>
      </c>
      <c r="E727" s="40">
        <v>2000</v>
      </c>
      <c r="F727" s="15">
        <v>4000</v>
      </c>
      <c r="G727" s="171">
        <v>1154.56</v>
      </c>
      <c r="H727" s="94">
        <f t="shared" si="13"/>
        <v>0.28864</v>
      </c>
    </row>
    <row r="728" spans="1:8" ht="13.5" customHeight="1">
      <c r="A728" s="95"/>
      <c r="B728" s="22"/>
      <c r="C728" s="28" t="s">
        <v>191</v>
      </c>
      <c r="D728" s="32">
        <v>4170</v>
      </c>
      <c r="E728" s="40">
        <v>10000</v>
      </c>
      <c r="F728" s="15">
        <v>18000</v>
      </c>
      <c r="G728" s="171">
        <v>10000</v>
      </c>
      <c r="H728" s="94">
        <f t="shared" si="13"/>
        <v>0.5555555555555556</v>
      </c>
    </row>
    <row r="729" spans="1:8" ht="63.75">
      <c r="A729" s="95"/>
      <c r="B729" s="70" t="s">
        <v>229</v>
      </c>
      <c r="C729" s="142" t="s">
        <v>392</v>
      </c>
      <c r="D729" s="71"/>
      <c r="E729" s="72">
        <f>SUM(E730:E731)</f>
        <v>150000</v>
      </c>
      <c r="F729" s="72">
        <f>SUM(F730:F731)</f>
        <v>167240</v>
      </c>
      <c r="G729" s="180">
        <f>SUM(G730:G731)</f>
        <v>150151.39</v>
      </c>
      <c r="H729" s="94">
        <f t="shared" si="13"/>
        <v>0.8978198397512558</v>
      </c>
    </row>
    <row r="730" spans="1:8" ht="13.5" customHeight="1">
      <c r="A730" s="106"/>
      <c r="B730" s="22"/>
      <c r="C730" s="48" t="s">
        <v>248</v>
      </c>
      <c r="D730" s="32">
        <v>4130</v>
      </c>
      <c r="E730" s="40">
        <v>114000</v>
      </c>
      <c r="F730" s="15">
        <v>142418</v>
      </c>
      <c r="G730" s="171">
        <v>125977.39</v>
      </c>
      <c r="H730" s="94">
        <f t="shared" si="13"/>
        <v>0.8845608701147327</v>
      </c>
    </row>
    <row r="731" spans="1:8" ht="13.5" customHeight="1">
      <c r="A731" s="95"/>
      <c r="B731" s="22"/>
      <c r="C731" s="48" t="s">
        <v>249</v>
      </c>
      <c r="D731" s="32">
        <v>4130</v>
      </c>
      <c r="E731" s="40">
        <v>36000</v>
      </c>
      <c r="F731" s="15">
        <v>24822</v>
      </c>
      <c r="G731" s="171">
        <v>24174</v>
      </c>
      <c r="H731" s="94">
        <f t="shared" si="13"/>
        <v>0.9738941261783901</v>
      </c>
    </row>
    <row r="732" spans="1:8" ht="24">
      <c r="A732" s="95"/>
      <c r="B732" s="70" t="s">
        <v>230</v>
      </c>
      <c r="C732" s="30" t="s">
        <v>222</v>
      </c>
      <c r="D732" s="71"/>
      <c r="E732" s="72">
        <f>SUM(E733:E735)</f>
        <v>3124500</v>
      </c>
      <c r="F732" s="72">
        <f>SUM(F733:F735)</f>
        <v>2952330</v>
      </c>
      <c r="G732" s="180">
        <f>SUM(G733:G735)</f>
        <v>2920988.61</v>
      </c>
      <c r="H732" s="94">
        <f t="shared" si="13"/>
        <v>0.9893841846948004</v>
      </c>
    </row>
    <row r="733" spans="1:8" ht="13.5" customHeight="1">
      <c r="A733" s="106"/>
      <c r="B733" s="22"/>
      <c r="C733" s="48" t="s">
        <v>113</v>
      </c>
      <c r="D733" s="32">
        <v>3110</v>
      </c>
      <c r="E733" s="15">
        <v>3117850</v>
      </c>
      <c r="F733" s="15">
        <v>2942680</v>
      </c>
      <c r="G733" s="171">
        <v>2913583.29</v>
      </c>
      <c r="H733" s="94">
        <f t="shared" si="13"/>
        <v>0.990112173257031</v>
      </c>
    </row>
    <row r="734" spans="1:8" ht="13.5" customHeight="1">
      <c r="A734" s="95"/>
      <c r="B734" s="22"/>
      <c r="C734" s="48" t="s">
        <v>35</v>
      </c>
      <c r="D734" s="32">
        <v>4110</v>
      </c>
      <c r="E734" s="40">
        <v>2150</v>
      </c>
      <c r="F734" s="15">
        <v>2150</v>
      </c>
      <c r="G734" s="171">
        <v>1074.96</v>
      </c>
      <c r="H734" s="94">
        <f t="shared" si="13"/>
        <v>0.49998139534883723</v>
      </c>
    </row>
    <row r="735" spans="1:8" ht="13.5" customHeight="1">
      <c r="A735" s="95"/>
      <c r="B735" s="22"/>
      <c r="C735" s="48" t="s">
        <v>39</v>
      </c>
      <c r="D735" s="32">
        <v>4300</v>
      </c>
      <c r="E735" s="40">
        <v>4500</v>
      </c>
      <c r="F735" s="15">
        <v>7500</v>
      </c>
      <c r="G735" s="171">
        <v>6330.36</v>
      </c>
      <c r="H735" s="94">
        <f t="shared" si="13"/>
        <v>0.8440479999999999</v>
      </c>
    </row>
    <row r="736" spans="1:8" ht="18" customHeight="1">
      <c r="A736" s="95"/>
      <c r="B736" s="29" t="s">
        <v>231</v>
      </c>
      <c r="C736" s="45" t="s">
        <v>114</v>
      </c>
      <c r="D736" s="31"/>
      <c r="E736" s="43">
        <f>SUM(E737:E739)</f>
        <v>4154000</v>
      </c>
      <c r="F736" s="43">
        <f>SUM(F737:F739)</f>
        <v>3487394</v>
      </c>
      <c r="G736" s="173">
        <f>SUM(G737:G739)</f>
        <v>3423932.67</v>
      </c>
      <c r="H736" s="94">
        <f t="shared" si="13"/>
        <v>0.9818026497722941</v>
      </c>
    </row>
    <row r="737" spans="1:8" ht="13.5" customHeight="1">
      <c r="A737" s="96"/>
      <c r="B737" s="22"/>
      <c r="C737" s="48" t="s">
        <v>113</v>
      </c>
      <c r="D737" s="32">
        <v>3110</v>
      </c>
      <c r="E737" s="40">
        <v>4100000</v>
      </c>
      <c r="F737" s="15">
        <v>3413394</v>
      </c>
      <c r="G737" s="171">
        <v>3354842.54</v>
      </c>
      <c r="H737" s="94">
        <f t="shared" si="13"/>
        <v>0.9828465568287751</v>
      </c>
    </row>
    <row r="738" spans="1:8" ht="13.5" customHeight="1">
      <c r="A738" s="95"/>
      <c r="B738" s="22"/>
      <c r="C738" s="48" t="s">
        <v>246</v>
      </c>
      <c r="D738" s="32">
        <v>4610</v>
      </c>
      <c r="E738" s="40">
        <v>4000</v>
      </c>
      <c r="F738" s="15">
        <v>23000</v>
      </c>
      <c r="G738" s="171">
        <v>18122.38</v>
      </c>
      <c r="H738" s="94">
        <f t="shared" si="13"/>
        <v>0.7879295652173913</v>
      </c>
    </row>
    <row r="739" spans="1:8" ht="24">
      <c r="A739" s="95"/>
      <c r="B739" s="22"/>
      <c r="C739" s="28" t="s">
        <v>217</v>
      </c>
      <c r="D739" s="32">
        <v>4600</v>
      </c>
      <c r="E739" s="40">
        <v>50000</v>
      </c>
      <c r="F739" s="15">
        <v>51000</v>
      </c>
      <c r="G739" s="171">
        <v>50967.75</v>
      </c>
      <c r="H739" s="94">
        <f t="shared" si="13"/>
        <v>0.9993676470588235</v>
      </c>
    </row>
    <row r="740" spans="1:8" ht="18" customHeight="1">
      <c r="A740" s="95"/>
      <c r="B740" s="29" t="s">
        <v>232</v>
      </c>
      <c r="C740" s="45" t="s">
        <v>115</v>
      </c>
      <c r="D740" s="31"/>
      <c r="E740" s="43">
        <f>SUM(E741:E763)</f>
        <v>2364272</v>
      </c>
      <c r="F740" s="43">
        <f>SUM(F741:F763)</f>
        <v>2426086</v>
      </c>
      <c r="G740" s="173">
        <f>SUM(G741:G763)</f>
        <v>2419894.1399999997</v>
      </c>
      <c r="H740" s="94">
        <f t="shared" si="13"/>
        <v>0.9974477986353326</v>
      </c>
    </row>
    <row r="741" spans="1:8" ht="12.75">
      <c r="A741" s="96"/>
      <c r="B741" s="22"/>
      <c r="C741" s="48" t="s">
        <v>6</v>
      </c>
      <c r="D741" s="32">
        <v>3020</v>
      </c>
      <c r="E741" s="40">
        <v>9000</v>
      </c>
      <c r="F741" s="15">
        <v>27000</v>
      </c>
      <c r="G741" s="171">
        <v>26061.71</v>
      </c>
      <c r="H741" s="94">
        <f t="shared" si="13"/>
        <v>0.9652485185185185</v>
      </c>
    </row>
    <row r="742" spans="1:8" ht="12.75">
      <c r="A742" s="95"/>
      <c r="B742" s="22"/>
      <c r="C742" s="48" t="s">
        <v>191</v>
      </c>
      <c r="D742" s="32">
        <v>4170</v>
      </c>
      <c r="E742" s="40">
        <v>20000</v>
      </c>
      <c r="F742" s="15">
        <v>25000</v>
      </c>
      <c r="G742" s="171">
        <v>24796</v>
      </c>
      <c r="H742" s="94">
        <f t="shared" si="13"/>
        <v>0.99184</v>
      </c>
    </row>
    <row r="743" spans="1:8" ht="12.75">
      <c r="A743" s="95"/>
      <c r="B743" s="22"/>
      <c r="C743" s="48" t="s">
        <v>33</v>
      </c>
      <c r="D743" s="32">
        <v>4010</v>
      </c>
      <c r="E743" s="40">
        <v>1623006</v>
      </c>
      <c r="F743" s="15">
        <v>1611920</v>
      </c>
      <c r="G743" s="171">
        <v>1610820</v>
      </c>
      <c r="H743" s="94">
        <f t="shared" si="13"/>
        <v>0.9993175839992059</v>
      </c>
    </row>
    <row r="744" spans="1:8" ht="12.75">
      <c r="A744" s="95"/>
      <c r="B744" s="22"/>
      <c r="C744" s="48" t="s">
        <v>34</v>
      </c>
      <c r="D744" s="32">
        <v>4040</v>
      </c>
      <c r="E744" s="40">
        <v>123000</v>
      </c>
      <c r="F744" s="15">
        <v>111856</v>
      </c>
      <c r="G744" s="171">
        <v>111855.02</v>
      </c>
      <c r="H744" s="94">
        <f t="shared" si="13"/>
        <v>0.9999912387355171</v>
      </c>
    </row>
    <row r="745" spans="1:8" ht="12.75">
      <c r="A745" s="95"/>
      <c r="B745" s="22"/>
      <c r="C745" s="48" t="s">
        <v>35</v>
      </c>
      <c r="D745" s="32">
        <v>4110</v>
      </c>
      <c r="E745" s="40">
        <v>281000</v>
      </c>
      <c r="F745" s="15">
        <v>276510</v>
      </c>
      <c r="G745" s="171">
        <v>275826.45</v>
      </c>
      <c r="H745" s="94">
        <f t="shared" si="13"/>
        <v>0.997527937506781</v>
      </c>
    </row>
    <row r="746" spans="1:8" ht="12.75">
      <c r="A746" s="95"/>
      <c r="B746" s="22"/>
      <c r="C746" s="48" t="s">
        <v>80</v>
      </c>
      <c r="D746" s="32">
        <v>4120</v>
      </c>
      <c r="E746" s="40">
        <v>41600</v>
      </c>
      <c r="F746" s="15">
        <v>40600</v>
      </c>
      <c r="G746" s="171">
        <v>39707.19</v>
      </c>
      <c r="H746" s="94">
        <f t="shared" si="13"/>
        <v>0.9780096059113301</v>
      </c>
    </row>
    <row r="747" spans="1:8" ht="12.75">
      <c r="A747" s="95"/>
      <c r="B747" s="22"/>
      <c r="C747" s="48" t="s">
        <v>183</v>
      </c>
      <c r="D747" s="32">
        <v>4210</v>
      </c>
      <c r="E747" s="40">
        <v>32100</v>
      </c>
      <c r="F747" s="15">
        <v>76599</v>
      </c>
      <c r="G747" s="171">
        <v>76413.23</v>
      </c>
      <c r="H747" s="94">
        <f t="shared" si="13"/>
        <v>0.9975747725166124</v>
      </c>
    </row>
    <row r="748" spans="1:8" ht="12.75">
      <c r="A748" s="95"/>
      <c r="B748" s="22"/>
      <c r="C748" s="48" t="s">
        <v>37</v>
      </c>
      <c r="D748" s="32">
        <v>4260</v>
      </c>
      <c r="E748" s="40">
        <v>28800</v>
      </c>
      <c r="F748" s="15">
        <v>33290</v>
      </c>
      <c r="G748" s="171">
        <v>33289.62</v>
      </c>
      <c r="H748" s="94">
        <f t="shared" si="13"/>
        <v>0.999988585160709</v>
      </c>
    </row>
    <row r="749" spans="1:8" ht="12.75">
      <c r="A749" s="95"/>
      <c r="B749" s="22"/>
      <c r="C749" s="48" t="s">
        <v>38</v>
      </c>
      <c r="D749" s="32">
        <v>4270</v>
      </c>
      <c r="E749" s="40">
        <v>12000</v>
      </c>
      <c r="F749" s="15">
        <v>12000</v>
      </c>
      <c r="G749" s="171">
        <v>11991.8</v>
      </c>
      <c r="H749" s="94">
        <f t="shared" si="13"/>
        <v>0.9993166666666666</v>
      </c>
    </row>
    <row r="750" spans="1:8" ht="12.75">
      <c r="A750" s="95"/>
      <c r="B750" s="63"/>
      <c r="C750" s="48" t="s">
        <v>39</v>
      </c>
      <c r="D750" s="32">
        <v>4300</v>
      </c>
      <c r="E750" s="40">
        <v>35000</v>
      </c>
      <c r="F750" s="15">
        <v>35000</v>
      </c>
      <c r="G750" s="171">
        <v>34220.34</v>
      </c>
      <c r="H750" s="94">
        <f t="shared" si="13"/>
        <v>0.9777239999999999</v>
      </c>
    </row>
    <row r="751" spans="1:8" ht="12.75">
      <c r="A751" s="95"/>
      <c r="B751" s="63"/>
      <c r="C751" s="48" t="s">
        <v>264</v>
      </c>
      <c r="D751" s="16">
        <v>4370</v>
      </c>
      <c r="E751" s="40">
        <v>13600</v>
      </c>
      <c r="F751" s="15">
        <v>11300</v>
      </c>
      <c r="G751" s="171">
        <v>11211.43</v>
      </c>
      <c r="H751" s="94">
        <f t="shared" si="13"/>
        <v>0.9921619469026549</v>
      </c>
    </row>
    <row r="752" spans="1:8" ht="24">
      <c r="A752" s="95"/>
      <c r="B752" s="63"/>
      <c r="C752" s="28" t="s">
        <v>295</v>
      </c>
      <c r="D752" s="32">
        <v>4400</v>
      </c>
      <c r="E752" s="40">
        <v>45132</v>
      </c>
      <c r="F752" s="15">
        <v>45832</v>
      </c>
      <c r="G752" s="171">
        <v>45471.07</v>
      </c>
      <c r="H752" s="94">
        <f t="shared" si="13"/>
        <v>0.9921249345435503</v>
      </c>
    </row>
    <row r="753" spans="1:8" ht="24">
      <c r="A753" s="95"/>
      <c r="B753" s="63"/>
      <c r="C753" s="28" t="s">
        <v>255</v>
      </c>
      <c r="D753" s="16">
        <v>4700</v>
      </c>
      <c r="E753" s="40">
        <v>8000</v>
      </c>
      <c r="F753" s="15">
        <v>9800</v>
      </c>
      <c r="G753" s="171">
        <v>9679</v>
      </c>
      <c r="H753" s="94">
        <f t="shared" si="13"/>
        <v>0.9876530612244898</v>
      </c>
    </row>
    <row r="754" spans="1:8" ht="12.75">
      <c r="A754" s="95"/>
      <c r="B754" s="63"/>
      <c r="C754" s="48" t="s">
        <v>265</v>
      </c>
      <c r="D754" s="16">
        <v>4740</v>
      </c>
      <c r="E754" s="40">
        <v>4000</v>
      </c>
      <c r="F754" s="15">
        <v>4320</v>
      </c>
      <c r="G754" s="171">
        <v>4320</v>
      </c>
      <c r="H754" s="94">
        <f t="shared" si="13"/>
        <v>1</v>
      </c>
    </row>
    <row r="755" spans="1:8" ht="12.75">
      <c r="A755" s="95"/>
      <c r="B755" s="63"/>
      <c r="C755" s="48" t="s">
        <v>266</v>
      </c>
      <c r="D755" s="16">
        <v>4750</v>
      </c>
      <c r="E755" s="40">
        <v>35241</v>
      </c>
      <c r="F755" s="15">
        <v>19941</v>
      </c>
      <c r="G755" s="171">
        <v>19941</v>
      </c>
      <c r="H755" s="94">
        <f t="shared" si="13"/>
        <v>1</v>
      </c>
    </row>
    <row r="756" spans="1:8" ht="12.75">
      <c r="A756" s="95"/>
      <c r="B756" s="63"/>
      <c r="C756" s="48" t="s">
        <v>40</v>
      </c>
      <c r="D756" s="32">
        <v>4410</v>
      </c>
      <c r="E756" s="40">
        <v>2576</v>
      </c>
      <c r="F756" s="15">
        <v>3576</v>
      </c>
      <c r="G756" s="171">
        <v>3422.28</v>
      </c>
      <c r="H756" s="94">
        <f t="shared" si="13"/>
        <v>0.957013422818792</v>
      </c>
    </row>
    <row r="757" spans="1:8" ht="12.75">
      <c r="A757" s="95"/>
      <c r="B757" s="22"/>
      <c r="C757" s="48" t="s">
        <v>41</v>
      </c>
      <c r="D757" s="32">
        <v>4430</v>
      </c>
      <c r="E757" s="40">
        <v>50</v>
      </c>
      <c r="F757" s="15">
        <v>50</v>
      </c>
      <c r="G757" s="171">
        <v>50</v>
      </c>
      <c r="H757" s="94">
        <f t="shared" si="13"/>
        <v>1</v>
      </c>
    </row>
    <row r="758" spans="1:8" ht="12.75">
      <c r="A758" s="95"/>
      <c r="B758" s="22"/>
      <c r="C758" s="48" t="s">
        <v>42</v>
      </c>
      <c r="D758" s="32">
        <v>4440</v>
      </c>
      <c r="E758" s="40">
        <v>43940</v>
      </c>
      <c r="F758" s="15">
        <v>45983</v>
      </c>
      <c r="G758" s="171">
        <v>45983</v>
      </c>
      <c r="H758" s="94">
        <f t="shared" si="13"/>
        <v>1</v>
      </c>
    </row>
    <row r="759" spans="1:8" ht="12.75">
      <c r="A759" s="95"/>
      <c r="B759" s="22"/>
      <c r="C759" s="48" t="s">
        <v>43</v>
      </c>
      <c r="D759" s="32">
        <v>4480</v>
      </c>
      <c r="E759" s="40">
        <v>3860</v>
      </c>
      <c r="F759" s="15">
        <v>4142</v>
      </c>
      <c r="G759" s="171">
        <v>4142</v>
      </c>
      <c r="H759" s="94">
        <f t="shared" si="13"/>
        <v>1</v>
      </c>
    </row>
    <row r="760" spans="1:8" ht="12.75">
      <c r="A760" s="95"/>
      <c r="B760" s="56"/>
      <c r="C760" s="28" t="s">
        <v>19</v>
      </c>
      <c r="D760" s="57">
        <v>4280</v>
      </c>
      <c r="E760" s="40">
        <v>1560</v>
      </c>
      <c r="F760" s="15">
        <v>1560</v>
      </c>
      <c r="G760" s="171">
        <v>1368</v>
      </c>
      <c r="H760" s="94">
        <f t="shared" si="13"/>
        <v>0.8769230769230769</v>
      </c>
    </row>
    <row r="761" spans="1:8" ht="12.75">
      <c r="A761" s="95"/>
      <c r="B761" s="56"/>
      <c r="C761" s="28" t="s">
        <v>246</v>
      </c>
      <c r="D761" s="57">
        <v>4610</v>
      </c>
      <c r="E761" s="40">
        <v>15</v>
      </c>
      <c r="F761" s="15">
        <v>15</v>
      </c>
      <c r="G761" s="171">
        <v>0</v>
      </c>
      <c r="H761" s="94">
        <f t="shared" si="13"/>
        <v>0</v>
      </c>
    </row>
    <row r="762" spans="1:8" ht="12.75">
      <c r="A762" s="95"/>
      <c r="B762" s="56"/>
      <c r="C762" s="28" t="s">
        <v>199</v>
      </c>
      <c r="D762" s="57">
        <v>4350</v>
      </c>
      <c r="E762" s="40">
        <v>792</v>
      </c>
      <c r="F762" s="15">
        <v>792</v>
      </c>
      <c r="G762" s="171">
        <v>778</v>
      </c>
      <c r="H762" s="94">
        <f t="shared" si="13"/>
        <v>0.9823232323232324</v>
      </c>
    </row>
    <row r="763" spans="1:8" ht="12.75">
      <c r="A763" s="95"/>
      <c r="B763" s="56"/>
      <c r="C763" s="28" t="s">
        <v>445</v>
      </c>
      <c r="D763" s="57">
        <v>6060</v>
      </c>
      <c r="E763" s="40"/>
      <c r="F763" s="15">
        <v>29000</v>
      </c>
      <c r="G763" s="171">
        <v>28547</v>
      </c>
      <c r="H763" s="94">
        <f t="shared" si="13"/>
        <v>0.9843793103448276</v>
      </c>
    </row>
    <row r="764" spans="1:8" ht="12.75" customHeight="1">
      <c r="A764" s="95"/>
      <c r="B764" s="78" t="s">
        <v>237</v>
      </c>
      <c r="C764" s="18" t="s">
        <v>238</v>
      </c>
      <c r="D764" s="79"/>
      <c r="E764" s="80">
        <f>SUM(E765:E785)</f>
        <v>277078</v>
      </c>
      <c r="F764" s="80">
        <f>SUM(F765:F785)</f>
        <v>275978</v>
      </c>
      <c r="G764" s="182">
        <f>SUM(G765:G785)</f>
        <v>261084.52000000002</v>
      </c>
      <c r="H764" s="94">
        <f t="shared" si="13"/>
        <v>0.9460338142895449</v>
      </c>
    </row>
    <row r="765" spans="1:8" ht="12.75">
      <c r="A765" s="95"/>
      <c r="B765" s="81"/>
      <c r="C765" s="48" t="s">
        <v>6</v>
      </c>
      <c r="D765" s="32">
        <v>3020</v>
      </c>
      <c r="E765" s="58">
        <v>300</v>
      </c>
      <c r="F765" s="15">
        <v>440</v>
      </c>
      <c r="G765" s="183">
        <v>439.22</v>
      </c>
      <c r="H765" s="94">
        <f t="shared" si="13"/>
        <v>0.9982272727272727</v>
      </c>
    </row>
    <row r="766" spans="1:8" ht="12.75">
      <c r="A766" s="95"/>
      <c r="B766" s="56"/>
      <c r="C766" s="28" t="s">
        <v>239</v>
      </c>
      <c r="D766" s="57">
        <v>4010</v>
      </c>
      <c r="E766" s="40">
        <v>147815</v>
      </c>
      <c r="F766" s="15">
        <v>141835</v>
      </c>
      <c r="G766" s="171">
        <v>141835</v>
      </c>
      <c r="H766" s="94">
        <f t="shared" si="13"/>
        <v>1</v>
      </c>
    </row>
    <row r="767" spans="1:8" ht="12.75">
      <c r="A767" s="95"/>
      <c r="B767" s="56"/>
      <c r="C767" s="48" t="s">
        <v>34</v>
      </c>
      <c r="D767" s="32">
        <v>4040</v>
      </c>
      <c r="E767" s="40">
        <v>10970</v>
      </c>
      <c r="F767" s="15">
        <v>7239</v>
      </c>
      <c r="G767" s="171">
        <v>7238.55</v>
      </c>
      <c r="H767" s="94">
        <f t="shared" si="13"/>
        <v>0.9999378367177787</v>
      </c>
    </row>
    <row r="768" spans="1:8" ht="12.75">
      <c r="A768" s="95"/>
      <c r="B768" s="56"/>
      <c r="C768" s="28" t="s">
        <v>35</v>
      </c>
      <c r="D768" s="57">
        <v>4110</v>
      </c>
      <c r="E768" s="40">
        <v>33346</v>
      </c>
      <c r="F768" s="15">
        <v>26906</v>
      </c>
      <c r="G768" s="171">
        <v>26549.21</v>
      </c>
      <c r="H768" s="94">
        <f t="shared" si="13"/>
        <v>0.9867393889838697</v>
      </c>
    </row>
    <row r="769" spans="1:8" ht="12.75">
      <c r="A769" s="95"/>
      <c r="B769" s="56"/>
      <c r="C769" s="28" t="s">
        <v>80</v>
      </c>
      <c r="D769" s="57">
        <v>4120</v>
      </c>
      <c r="E769" s="40">
        <v>4662</v>
      </c>
      <c r="F769" s="15">
        <v>4262</v>
      </c>
      <c r="G769" s="171">
        <v>3388.64</v>
      </c>
      <c r="H769" s="94">
        <f t="shared" si="13"/>
        <v>0.7950821210699202</v>
      </c>
    </row>
    <row r="770" spans="1:8" ht="12.75">
      <c r="A770" s="95"/>
      <c r="B770" s="56"/>
      <c r="C770" s="28" t="s">
        <v>191</v>
      </c>
      <c r="D770" s="57">
        <v>4170</v>
      </c>
      <c r="E770" s="40">
        <v>24000</v>
      </c>
      <c r="F770" s="15">
        <v>24000</v>
      </c>
      <c r="G770" s="171">
        <v>14496.91</v>
      </c>
      <c r="H770" s="94">
        <f t="shared" si="13"/>
        <v>0.6040379166666666</v>
      </c>
    </row>
    <row r="771" spans="1:8" ht="12.75">
      <c r="A771" s="95"/>
      <c r="B771" s="56"/>
      <c r="C771" s="28" t="s">
        <v>240</v>
      </c>
      <c r="D771" s="57">
        <v>4210</v>
      </c>
      <c r="E771" s="40">
        <v>4300</v>
      </c>
      <c r="F771" s="15">
        <v>9081</v>
      </c>
      <c r="G771" s="171">
        <v>8386.67</v>
      </c>
      <c r="H771" s="94">
        <f t="shared" si="13"/>
        <v>0.9235403589913005</v>
      </c>
    </row>
    <row r="772" spans="1:8" ht="12.75">
      <c r="A772" s="95"/>
      <c r="B772" s="56"/>
      <c r="C772" s="28" t="s">
        <v>37</v>
      </c>
      <c r="D772" s="57">
        <v>4260</v>
      </c>
      <c r="E772" s="40">
        <v>11000</v>
      </c>
      <c r="F772" s="15">
        <v>11000</v>
      </c>
      <c r="G772" s="171">
        <v>10083.9</v>
      </c>
      <c r="H772" s="94">
        <f t="shared" si="13"/>
        <v>0.9167181818181818</v>
      </c>
    </row>
    <row r="773" spans="1:8" ht="12.75">
      <c r="A773" s="95"/>
      <c r="B773" s="56"/>
      <c r="C773" s="28" t="s">
        <v>241</v>
      </c>
      <c r="D773" s="57">
        <v>4270</v>
      </c>
      <c r="E773" s="40">
        <v>5650</v>
      </c>
      <c r="F773" s="15">
        <v>5650</v>
      </c>
      <c r="G773" s="171">
        <v>5650</v>
      </c>
      <c r="H773" s="94">
        <f t="shared" si="13"/>
        <v>1</v>
      </c>
    </row>
    <row r="774" spans="1:8" ht="12.75">
      <c r="A774" s="95"/>
      <c r="B774" s="56"/>
      <c r="C774" s="28" t="s">
        <v>19</v>
      </c>
      <c r="D774" s="57">
        <v>4280</v>
      </c>
      <c r="E774" s="40">
        <v>180</v>
      </c>
      <c r="F774" s="15">
        <v>180</v>
      </c>
      <c r="G774" s="171">
        <v>90</v>
      </c>
      <c r="H774" s="94">
        <f t="shared" si="13"/>
        <v>0.5</v>
      </c>
    </row>
    <row r="775" spans="1:8" ht="12.75">
      <c r="A775" s="95"/>
      <c r="B775" s="56"/>
      <c r="C775" s="28" t="s">
        <v>39</v>
      </c>
      <c r="D775" s="57">
        <v>4300</v>
      </c>
      <c r="E775" s="40">
        <v>4440</v>
      </c>
      <c r="F775" s="15">
        <v>11760</v>
      </c>
      <c r="G775" s="171">
        <v>11220.73</v>
      </c>
      <c r="H775" s="94">
        <f t="shared" si="13"/>
        <v>0.9541437074829932</v>
      </c>
    </row>
    <row r="776" spans="1:8" ht="12.75">
      <c r="A776" s="95"/>
      <c r="B776" s="56"/>
      <c r="C776" s="28" t="s">
        <v>199</v>
      </c>
      <c r="D776" s="57">
        <v>4350</v>
      </c>
      <c r="E776" s="40">
        <v>800</v>
      </c>
      <c r="F776" s="15">
        <v>820</v>
      </c>
      <c r="G776" s="171">
        <v>806.2</v>
      </c>
      <c r="H776" s="94">
        <f t="shared" si="13"/>
        <v>0.9831707317073172</v>
      </c>
    </row>
    <row r="777" spans="1:8" ht="12.75">
      <c r="A777" s="95"/>
      <c r="B777" s="56"/>
      <c r="C777" s="48" t="s">
        <v>264</v>
      </c>
      <c r="D777" s="16">
        <v>4370</v>
      </c>
      <c r="E777" s="40">
        <v>3000</v>
      </c>
      <c r="F777" s="15">
        <v>2580</v>
      </c>
      <c r="G777" s="171">
        <v>2512.27</v>
      </c>
      <c r="H777" s="94">
        <f t="shared" si="13"/>
        <v>0.9737480620155039</v>
      </c>
    </row>
    <row r="778" spans="1:8" ht="12.75">
      <c r="A778" s="95"/>
      <c r="B778" s="56"/>
      <c r="C778" s="48" t="s">
        <v>273</v>
      </c>
      <c r="D778" s="16">
        <v>4360</v>
      </c>
      <c r="E778" s="40">
        <v>300</v>
      </c>
      <c r="F778" s="15">
        <v>300</v>
      </c>
      <c r="G778" s="171">
        <v>300</v>
      </c>
      <c r="H778" s="94">
        <f t="shared" si="13"/>
        <v>1</v>
      </c>
    </row>
    <row r="779" spans="1:8" ht="24">
      <c r="A779" s="95"/>
      <c r="B779" s="56"/>
      <c r="C779" s="28" t="s">
        <v>255</v>
      </c>
      <c r="D779" s="16">
        <v>4700</v>
      </c>
      <c r="E779" s="40">
        <v>1200</v>
      </c>
      <c r="F779" s="15">
        <v>4060</v>
      </c>
      <c r="G779" s="171">
        <v>3770</v>
      </c>
      <c r="H779" s="94">
        <f t="shared" si="13"/>
        <v>0.9285714285714286</v>
      </c>
    </row>
    <row r="780" spans="1:8" ht="24">
      <c r="A780" s="95"/>
      <c r="B780" s="56"/>
      <c r="C780" s="28" t="s">
        <v>295</v>
      </c>
      <c r="D780" s="32">
        <v>4400</v>
      </c>
      <c r="E780" s="40">
        <v>14361</v>
      </c>
      <c r="F780" s="15">
        <v>14711</v>
      </c>
      <c r="G780" s="171">
        <v>14710.3</v>
      </c>
      <c r="H780" s="94">
        <f aca="true" t="shared" si="14" ref="H780:H843">G780/F780</f>
        <v>0.9999524165590374</v>
      </c>
    </row>
    <row r="781" spans="1:8" ht="12.75">
      <c r="A781" s="95"/>
      <c r="B781" s="56"/>
      <c r="C781" s="48" t="s">
        <v>265</v>
      </c>
      <c r="D781" s="16">
        <v>4740</v>
      </c>
      <c r="E781" s="40">
        <v>500</v>
      </c>
      <c r="F781" s="15">
        <v>500</v>
      </c>
      <c r="G781" s="171">
        <v>500</v>
      </c>
      <c r="H781" s="94">
        <f t="shared" si="14"/>
        <v>1</v>
      </c>
    </row>
    <row r="782" spans="1:8" ht="12.75">
      <c r="A782" s="95"/>
      <c r="B782" s="56"/>
      <c r="C782" s="48" t="s">
        <v>266</v>
      </c>
      <c r="D782" s="16">
        <v>4750</v>
      </c>
      <c r="E782" s="40">
        <v>2100</v>
      </c>
      <c r="F782" s="15">
        <v>2300</v>
      </c>
      <c r="G782" s="171">
        <v>2299.98</v>
      </c>
      <c r="H782" s="94">
        <f t="shared" si="14"/>
        <v>0.9999913043478261</v>
      </c>
    </row>
    <row r="783" spans="1:8" ht="12.75">
      <c r="A783" s="95"/>
      <c r="B783" s="56"/>
      <c r="C783" s="77" t="s">
        <v>40</v>
      </c>
      <c r="D783" s="32">
        <v>4410</v>
      </c>
      <c r="E783" s="40">
        <v>1139</v>
      </c>
      <c r="F783" s="15">
        <v>1339</v>
      </c>
      <c r="G783" s="171">
        <v>1161.94</v>
      </c>
      <c r="H783" s="94">
        <f t="shared" si="14"/>
        <v>0.8677669902912621</v>
      </c>
    </row>
    <row r="784" spans="1:8" ht="12.75">
      <c r="A784" s="95"/>
      <c r="B784" s="56"/>
      <c r="C784" s="48" t="s">
        <v>43</v>
      </c>
      <c r="D784" s="32">
        <v>4480</v>
      </c>
      <c r="E784" s="40">
        <v>1315</v>
      </c>
      <c r="F784" s="15">
        <v>1315</v>
      </c>
      <c r="G784" s="171">
        <v>1294</v>
      </c>
      <c r="H784" s="94">
        <f t="shared" si="14"/>
        <v>0.9840304182509506</v>
      </c>
    </row>
    <row r="785" spans="1:8" ht="12.75">
      <c r="A785" s="95"/>
      <c r="B785" s="56"/>
      <c r="C785" s="28" t="s">
        <v>166</v>
      </c>
      <c r="D785" s="57">
        <v>4440</v>
      </c>
      <c r="E785" s="40">
        <v>5700</v>
      </c>
      <c r="F785" s="15">
        <v>5700</v>
      </c>
      <c r="G785" s="171">
        <v>4351</v>
      </c>
      <c r="H785" s="94">
        <f t="shared" si="14"/>
        <v>0.7633333333333333</v>
      </c>
    </row>
    <row r="786" spans="1:8" ht="12.75">
      <c r="A786" s="103"/>
      <c r="B786" s="29" t="s">
        <v>236</v>
      </c>
      <c r="C786" s="45" t="s">
        <v>117</v>
      </c>
      <c r="D786" s="31"/>
      <c r="E786" s="43">
        <f>SUM(E787:E806)</f>
        <v>351960</v>
      </c>
      <c r="F786" s="43">
        <f>SUM(F787:F806)</f>
        <v>354960</v>
      </c>
      <c r="G786" s="173">
        <f>SUM(G787:G806)</f>
        <v>354953.23000000004</v>
      </c>
      <c r="H786" s="94">
        <f t="shared" si="14"/>
        <v>0.9999809274284428</v>
      </c>
    </row>
    <row r="787" spans="1:8" ht="12.75">
      <c r="A787" s="95"/>
      <c r="B787" s="22"/>
      <c r="C787" s="48" t="s">
        <v>195</v>
      </c>
      <c r="D787" s="32">
        <v>3020</v>
      </c>
      <c r="E787" s="40">
        <v>100</v>
      </c>
      <c r="F787" s="15">
        <v>0</v>
      </c>
      <c r="G787" s="171">
        <v>0</v>
      </c>
      <c r="H787" s="94"/>
    </row>
    <row r="788" spans="1:8" ht="12.75">
      <c r="A788" s="95"/>
      <c r="B788" s="22"/>
      <c r="C788" s="48" t="s">
        <v>33</v>
      </c>
      <c r="D788" s="32">
        <v>4010</v>
      </c>
      <c r="E788" s="40">
        <v>223100</v>
      </c>
      <c r="F788" s="15">
        <v>210865</v>
      </c>
      <c r="G788" s="171">
        <v>210864.98</v>
      </c>
      <c r="H788" s="94">
        <f t="shared" si="14"/>
        <v>0.9999999051525859</v>
      </c>
    </row>
    <row r="789" spans="1:8" ht="12.75">
      <c r="A789" s="95"/>
      <c r="B789" s="22"/>
      <c r="C789" s="48" t="s">
        <v>34</v>
      </c>
      <c r="D789" s="32">
        <v>4040</v>
      </c>
      <c r="E789" s="40">
        <v>14240</v>
      </c>
      <c r="F789" s="15">
        <v>14300</v>
      </c>
      <c r="G789" s="171">
        <v>14299.45</v>
      </c>
      <c r="H789" s="94">
        <f t="shared" si="14"/>
        <v>0.9999615384615385</v>
      </c>
    </row>
    <row r="790" spans="1:8" ht="12.75">
      <c r="A790" s="95"/>
      <c r="B790" s="22"/>
      <c r="C790" s="48" t="s">
        <v>35</v>
      </c>
      <c r="D790" s="32">
        <v>4110</v>
      </c>
      <c r="E790" s="40">
        <v>39300</v>
      </c>
      <c r="F790" s="15">
        <v>37131</v>
      </c>
      <c r="G790" s="171">
        <v>37130.79</v>
      </c>
      <c r="H790" s="94">
        <f t="shared" si="14"/>
        <v>0.9999943443483882</v>
      </c>
    </row>
    <row r="791" spans="1:8" ht="12.75">
      <c r="A791" s="95"/>
      <c r="B791" s="22"/>
      <c r="C791" s="48" t="s">
        <v>80</v>
      </c>
      <c r="D791" s="32">
        <v>4120</v>
      </c>
      <c r="E791" s="40">
        <v>5990</v>
      </c>
      <c r="F791" s="15">
        <v>5208</v>
      </c>
      <c r="G791" s="171">
        <v>5207.08</v>
      </c>
      <c r="H791" s="94">
        <f t="shared" si="14"/>
        <v>0.9998233486943164</v>
      </c>
    </row>
    <row r="792" spans="1:8" ht="12.75">
      <c r="A792" s="95"/>
      <c r="B792" s="22"/>
      <c r="C792" s="48" t="s">
        <v>36</v>
      </c>
      <c r="D792" s="32">
        <v>4210</v>
      </c>
      <c r="E792" s="40">
        <v>8640</v>
      </c>
      <c r="F792" s="15">
        <v>17521</v>
      </c>
      <c r="G792" s="171">
        <v>17521</v>
      </c>
      <c r="H792" s="94">
        <f t="shared" si="14"/>
        <v>1</v>
      </c>
    </row>
    <row r="793" spans="1:8" ht="12.75">
      <c r="A793" s="95"/>
      <c r="B793" s="22"/>
      <c r="C793" s="48" t="s">
        <v>308</v>
      </c>
      <c r="D793" s="32">
        <v>4240</v>
      </c>
      <c r="E793" s="40"/>
      <c r="F793" s="15">
        <v>5325</v>
      </c>
      <c r="G793" s="171">
        <v>5324.27</v>
      </c>
      <c r="H793" s="94">
        <f t="shared" si="14"/>
        <v>0.9998629107981222</v>
      </c>
    </row>
    <row r="794" spans="1:8" ht="12.75">
      <c r="A794" s="95"/>
      <c r="B794" s="22"/>
      <c r="C794" s="48" t="s">
        <v>37</v>
      </c>
      <c r="D794" s="32">
        <v>4260</v>
      </c>
      <c r="E794" s="40">
        <v>6700</v>
      </c>
      <c r="F794" s="15">
        <v>2433</v>
      </c>
      <c r="G794" s="171">
        <v>2432.25</v>
      </c>
      <c r="H794" s="94">
        <f t="shared" si="14"/>
        <v>0.999691738594328</v>
      </c>
    </row>
    <row r="795" spans="1:8" ht="12.75">
      <c r="A795" s="95"/>
      <c r="B795" s="22"/>
      <c r="C795" s="48" t="s">
        <v>38</v>
      </c>
      <c r="D795" s="32">
        <v>4270</v>
      </c>
      <c r="E795" s="40"/>
      <c r="F795" s="15">
        <v>5311</v>
      </c>
      <c r="G795" s="171">
        <v>5310.67</v>
      </c>
      <c r="H795" s="94">
        <f t="shared" si="14"/>
        <v>0.9999378648088872</v>
      </c>
    </row>
    <row r="796" spans="1:8" ht="12.75">
      <c r="A796" s="95"/>
      <c r="B796" s="22"/>
      <c r="C796" s="28" t="s">
        <v>19</v>
      </c>
      <c r="D796" s="57">
        <v>4280</v>
      </c>
      <c r="E796" s="40">
        <v>300</v>
      </c>
      <c r="F796" s="15">
        <v>355</v>
      </c>
      <c r="G796" s="171">
        <v>355</v>
      </c>
      <c r="H796" s="94">
        <f t="shared" si="14"/>
        <v>1</v>
      </c>
    </row>
    <row r="797" spans="1:8" ht="12.75">
      <c r="A797" s="95"/>
      <c r="B797" s="22"/>
      <c r="C797" s="28" t="s">
        <v>199</v>
      </c>
      <c r="D797" s="57">
        <v>4350</v>
      </c>
      <c r="E797" s="40">
        <v>550</v>
      </c>
      <c r="F797" s="15">
        <v>728</v>
      </c>
      <c r="G797" s="171">
        <v>728</v>
      </c>
      <c r="H797" s="94">
        <f t="shared" si="14"/>
        <v>1</v>
      </c>
    </row>
    <row r="798" spans="1:8" ht="12.75">
      <c r="A798" s="95"/>
      <c r="B798" s="22"/>
      <c r="C798" s="28" t="s">
        <v>253</v>
      </c>
      <c r="D798" s="32">
        <v>4360</v>
      </c>
      <c r="E798" s="40">
        <v>2200</v>
      </c>
      <c r="F798" s="15">
        <v>2599</v>
      </c>
      <c r="G798" s="171">
        <v>2598.91</v>
      </c>
      <c r="H798" s="94">
        <f t="shared" si="14"/>
        <v>0.9999653712966525</v>
      </c>
    </row>
    <row r="799" spans="1:8" ht="12.75">
      <c r="A799" s="95"/>
      <c r="B799" s="22"/>
      <c r="C799" s="48" t="s">
        <v>264</v>
      </c>
      <c r="D799" s="16">
        <v>4370</v>
      </c>
      <c r="E799" s="40">
        <v>5000</v>
      </c>
      <c r="F799" s="15">
        <v>4031</v>
      </c>
      <c r="G799" s="171">
        <v>4030.81</v>
      </c>
      <c r="H799" s="94">
        <f t="shared" si="14"/>
        <v>0.9999528652939718</v>
      </c>
    </row>
    <row r="800" spans="1:8" ht="12.75">
      <c r="A800" s="95"/>
      <c r="B800" s="22"/>
      <c r="C800" s="48" t="s">
        <v>39</v>
      </c>
      <c r="D800" s="32">
        <v>4300</v>
      </c>
      <c r="E800" s="40">
        <v>15800</v>
      </c>
      <c r="F800" s="15">
        <v>13194</v>
      </c>
      <c r="G800" s="171">
        <v>13193.4</v>
      </c>
      <c r="H800" s="94">
        <f t="shared" si="14"/>
        <v>0.9999545247839927</v>
      </c>
    </row>
    <row r="801" spans="1:8" ht="12.75">
      <c r="A801" s="95"/>
      <c r="B801" s="22"/>
      <c r="C801" s="48" t="s">
        <v>40</v>
      </c>
      <c r="D801" s="32">
        <v>4410</v>
      </c>
      <c r="E801" s="40">
        <v>800</v>
      </c>
      <c r="F801" s="15">
        <v>237</v>
      </c>
      <c r="G801" s="171">
        <v>236.3</v>
      </c>
      <c r="H801" s="94">
        <f t="shared" si="14"/>
        <v>0.9970464135021098</v>
      </c>
    </row>
    <row r="802" spans="1:8" ht="12.75">
      <c r="A802" s="95"/>
      <c r="B802" s="22"/>
      <c r="C802" s="48" t="s">
        <v>191</v>
      </c>
      <c r="D802" s="32">
        <v>4170</v>
      </c>
      <c r="E802" s="40">
        <v>15600</v>
      </c>
      <c r="F802" s="15">
        <v>18740</v>
      </c>
      <c r="G802" s="171">
        <v>18740</v>
      </c>
      <c r="H802" s="94">
        <f t="shared" si="14"/>
        <v>1</v>
      </c>
    </row>
    <row r="803" spans="1:8" ht="12.75">
      <c r="A803" s="95"/>
      <c r="B803" s="22"/>
      <c r="C803" s="48" t="s">
        <v>255</v>
      </c>
      <c r="D803" s="32">
        <v>4700</v>
      </c>
      <c r="E803" s="40">
        <v>2000</v>
      </c>
      <c r="F803" s="15">
        <v>1080</v>
      </c>
      <c r="G803" s="171">
        <v>1080</v>
      </c>
      <c r="H803" s="94">
        <f t="shared" si="14"/>
        <v>1</v>
      </c>
    </row>
    <row r="804" spans="1:8" ht="12.75">
      <c r="A804" s="95"/>
      <c r="B804" s="22"/>
      <c r="C804" s="48" t="s">
        <v>328</v>
      </c>
      <c r="D804" s="32">
        <v>4740</v>
      </c>
      <c r="E804" s="40">
        <v>700</v>
      </c>
      <c r="F804" s="15">
        <v>313</v>
      </c>
      <c r="G804" s="171">
        <v>312.07</v>
      </c>
      <c r="H804" s="94">
        <f t="shared" si="14"/>
        <v>0.9970287539936102</v>
      </c>
    </row>
    <row r="805" spans="1:8" ht="12.75">
      <c r="A805" s="95"/>
      <c r="B805" s="22"/>
      <c r="C805" s="48" t="s">
        <v>266</v>
      </c>
      <c r="D805" s="32">
        <v>4750</v>
      </c>
      <c r="E805" s="40">
        <v>2400</v>
      </c>
      <c r="F805" s="15">
        <v>5699</v>
      </c>
      <c r="G805" s="171">
        <v>5698.25</v>
      </c>
      <c r="H805" s="94">
        <f t="shared" si="14"/>
        <v>0.9998683979645552</v>
      </c>
    </row>
    <row r="806" spans="1:8" ht="13.5" customHeight="1">
      <c r="A806" s="95"/>
      <c r="B806" s="22"/>
      <c r="C806" s="48" t="s">
        <v>42</v>
      </c>
      <c r="D806" s="32">
        <v>4440</v>
      </c>
      <c r="E806" s="40">
        <v>8540</v>
      </c>
      <c r="F806" s="15">
        <v>9890</v>
      </c>
      <c r="G806" s="171">
        <v>9890</v>
      </c>
      <c r="H806" s="94">
        <f t="shared" si="14"/>
        <v>1</v>
      </c>
    </row>
    <row r="807" spans="1:8" ht="27" customHeight="1">
      <c r="A807" s="95"/>
      <c r="B807" s="27" t="s">
        <v>235</v>
      </c>
      <c r="C807" s="30" t="s">
        <v>181</v>
      </c>
      <c r="D807" s="19"/>
      <c r="E807" s="20">
        <f>SUM(E808:E815)</f>
        <v>1284805</v>
      </c>
      <c r="F807" s="20">
        <f>SUM(F808:F815)</f>
        <v>1302345</v>
      </c>
      <c r="G807" s="164">
        <f>SUM(G808:G815)</f>
        <v>1295738.4899999998</v>
      </c>
      <c r="H807" s="94">
        <f t="shared" si="14"/>
        <v>0.9949272197459197</v>
      </c>
    </row>
    <row r="808" spans="1:8" ht="15.75" customHeight="1">
      <c r="A808" s="95"/>
      <c r="B808" s="82"/>
      <c r="C808" s="48" t="s">
        <v>195</v>
      </c>
      <c r="D808" s="47">
        <v>3020</v>
      </c>
      <c r="E808" s="15">
        <v>9911</v>
      </c>
      <c r="F808" s="15">
        <v>11543</v>
      </c>
      <c r="G808" s="176">
        <v>11495.57</v>
      </c>
      <c r="H808" s="94">
        <f t="shared" si="14"/>
        <v>0.9958910162002945</v>
      </c>
    </row>
    <row r="809" spans="1:8" ht="13.5" customHeight="1">
      <c r="A809" s="95"/>
      <c r="B809" s="22"/>
      <c r="C809" s="48" t="s">
        <v>150</v>
      </c>
      <c r="D809" s="32">
        <v>4010</v>
      </c>
      <c r="E809" s="15">
        <v>935693</v>
      </c>
      <c r="F809" s="15">
        <v>952960</v>
      </c>
      <c r="G809" s="171">
        <v>952960</v>
      </c>
      <c r="H809" s="94">
        <f t="shared" si="14"/>
        <v>1</v>
      </c>
    </row>
    <row r="810" spans="1:8" ht="13.5" customHeight="1">
      <c r="A810" s="95"/>
      <c r="B810" s="22"/>
      <c r="C810" s="48" t="s">
        <v>34</v>
      </c>
      <c r="D810" s="32">
        <v>4040</v>
      </c>
      <c r="E810" s="15">
        <v>79300</v>
      </c>
      <c r="F810" s="15">
        <v>73906</v>
      </c>
      <c r="G810" s="171">
        <v>72346.84</v>
      </c>
      <c r="H810" s="94">
        <f t="shared" si="14"/>
        <v>0.9789034719779178</v>
      </c>
    </row>
    <row r="811" spans="1:8" ht="13.5" customHeight="1">
      <c r="A811" s="95"/>
      <c r="B811" s="22"/>
      <c r="C811" s="48" t="s">
        <v>151</v>
      </c>
      <c r="D811" s="32">
        <v>4110</v>
      </c>
      <c r="E811" s="15">
        <v>161100</v>
      </c>
      <c r="F811" s="15">
        <v>163237</v>
      </c>
      <c r="G811" s="171">
        <v>162265.17</v>
      </c>
      <c r="H811" s="94">
        <f t="shared" si="14"/>
        <v>0.994046509063509</v>
      </c>
    </row>
    <row r="812" spans="1:8" ht="13.5" customHeight="1">
      <c r="A812" s="95"/>
      <c r="B812" s="22"/>
      <c r="C812" s="48" t="s">
        <v>167</v>
      </c>
      <c r="D812" s="32">
        <v>4120</v>
      </c>
      <c r="E812" s="15">
        <v>26600</v>
      </c>
      <c r="F812" s="15">
        <v>26703</v>
      </c>
      <c r="G812" s="171">
        <v>24392.91</v>
      </c>
      <c r="H812" s="94">
        <f t="shared" si="14"/>
        <v>0.9134894955622964</v>
      </c>
    </row>
    <row r="813" spans="1:8" ht="12.75">
      <c r="A813" s="95"/>
      <c r="B813" s="22"/>
      <c r="C813" s="48" t="s">
        <v>67</v>
      </c>
      <c r="D813" s="32">
        <v>4210</v>
      </c>
      <c r="E813" s="15">
        <v>11898</v>
      </c>
      <c r="F813" s="15">
        <v>12988</v>
      </c>
      <c r="G813" s="171">
        <v>12988</v>
      </c>
      <c r="H813" s="94">
        <f t="shared" si="14"/>
        <v>1</v>
      </c>
    </row>
    <row r="814" spans="1:8" ht="12.75">
      <c r="A814" s="95"/>
      <c r="B814" s="22"/>
      <c r="C814" s="48" t="s">
        <v>166</v>
      </c>
      <c r="D814" s="32">
        <v>4440</v>
      </c>
      <c r="E814" s="15">
        <v>57383</v>
      </c>
      <c r="F814" s="15">
        <v>57888</v>
      </c>
      <c r="G814" s="171">
        <v>57888</v>
      </c>
      <c r="H814" s="94">
        <f t="shared" si="14"/>
        <v>1</v>
      </c>
    </row>
    <row r="815" spans="1:8" ht="12.75">
      <c r="A815" s="95"/>
      <c r="B815" s="22"/>
      <c r="C815" s="48" t="s">
        <v>19</v>
      </c>
      <c r="D815" s="32">
        <v>4280</v>
      </c>
      <c r="E815" s="15">
        <v>2920</v>
      </c>
      <c r="F815" s="15">
        <v>3120</v>
      </c>
      <c r="G815" s="171">
        <v>1402</v>
      </c>
      <c r="H815" s="94">
        <f t="shared" si="14"/>
        <v>0.4493589743589744</v>
      </c>
    </row>
    <row r="816" spans="1:8" ht="12.75">
      <c r="A816" s="95"/>
      <c r="B816" s="83" t="s">
        <v>234</v>
      </c>
      <c r="C816" s="84" t="s">
        <v>168</v>
      </c>
      <c r="D816" s="19"/>
      <c r="E816" s="20">
        <f>SUM(E817)</f>
        <v>634000</v>
      </c>
      <c r="F816" s="20">
        <f>SUM(F817)</f>
        <v>2217900</v>
      </c>
      <c r="G816" s="164">
        <f>SUM(G817)</f>
        <v>2200480</v>
      </c>
      <c r="H816" s="94">
        <f t="shared" si="14"/>
        <v>0.9921457234320754</v>
      </c>
    </row>
    <row r="817" spans="1:8" ht="15.75" customHeight="1">
      <c r="A817" s="95"/>
      <c r="B817" s="22"/>
      <c r="C817" s="48" t="s">
        <v>113</v>
      </c>
      <c r="D817" s="32">
        <v>3110</v>
      </c>
      <c r="E817" s="40">
        <v>634000</v>
      </c>
      <c r="F817" s="15">
        <v>2217900</v>
      </c>
      <c r="G817" s="171">
        <v>2200480</v>
      </c>
      <c r="H817" s="94">
        <f t="shared" si="14"/>
        <v>0.9921457234320754</v>
      </c>
    </row>
    <row r="818" spans="1:8" ht="12.75">
      <c r="A818" s="95"/>
      <c r="B818" s="29" t="s">
        <v>17</v>
      </c>
      <c r="C818" s="45" t="s">
        <v>46</v>
      </c>
      <c r="D818" s="31"/>
      <c r="E818" s="43">
        <f>SUM(E819:E834)</f>
        <v>964419</v>
      </c>
      <c r="F818" s="43">
        <f>SUM(F819:F834)</f>
        <v>1216119</v>
      </c>
      <c r="G818" s="173">
        <f>SUM(G819:G834)</f>
        <v>1178792.6400000001</v>
      </c>
      <c r="H818" s="94">
        <f t="shared" si="14"/>
        <v>0.9693069839382495</v>
      </c>
    </row>
    <row r="819" spans="1:8" ht="38.25" customHeight="1">
      <c r="A819" s="96"/>
      <c r="B819" s="22"/>
      <c r="C819" s="28" t="s">
        <v>322</v>
      </c>
      <c r="D819" s="32">
        <v>2820</v>
      </c>
      <c r="E819" s="33">
        <v>51500</v>
      </c>
      <c r="F819" s="15">
        <v>51500</v>
      </c>
      <c r="G819" s="175">
        <v>51500</v>
      </c>
      <c r="H819" s="94">
        <f t="shared" si="14"/>
        <v>1</v>
      </c>
    </row>
    <row r="820" spans="1:8" ht="12.75">
      <c r="A820" s="95"/>
      <c r="B820" s="22"/>
      <c r="C820" s="28" t="s">
        <v>201</v>
      </c>
      <c r="D820" s="32">
        <v>3020</v>
      </c>
      <c r="E820" s="15">
        <v>0</v>
      </c>
      <c r="F820" s="15">
        <v>1104</v>
      </c>
      <c r="G820" s="171">
        <v>862.46</v>
      </c>
      <c r="H820" s="94">
        <f t="shared" si="14"/>
        <v>0.781213768115942</v>
      </c>
    </row>
    <row r="821" spans="1:8" ht="16.5" customHeight="1">
      <c r="A821" s="95"/>
      <c r="B821" s="22"/>
      <c r="C821" s="28" t="s">
        <v>113</v>
      </c>
      <c r="D821" s="32">
        <v>3110</v>
      </c>
      <c r="E821" s="15">
        <v>62400</v>
      </c>
      <c r="F821" s="15">
        <v>62400</v>
      </c>
      <c r="G821" s="171">
        <v>46099.9</v>
      </c>
      <c r="H821" s="94">
        <f t="shared" si="14"/>
        <v>0.7387804487179488</v>
      </c>
    </row>
    <row r="822" spans="1:8" ht="16.5" customHeight="1">
      <c r="A822" s="95"/>
      <c r="B822" s="22"/>
      <c r="C822" s="28" t="s">
        <v>239</v>
      </c>
      <c r="D822" s="32">
        <v>4010</v>
      </c>
      <c r="E822" s="15">
        <v>30140</v>
      </c>
      <c r="F822" s="15">
        <v>32740</v>
      </c>
      <c r="G822" s="171">
        <v>32740</v>
      </c>
      <c r="H822" s="94">
        <f t="shared" si="14"/>
        <v>1</v>
      </c>
    </row>
    <row r="823" spans="1:8" ht="16.5" customHeight="1">
      <c r="A823" s="95"/>
      <c r="B823" s="22"/>
      <c r="C823" s="28" t="s">
        <v>35</v>
      </c>
      <c r="D823" s="32">
        <v>4110</v>
      </c>
      <c r="E823" s="15">
        <v>16799</v>
      </c>
      <c r="F823" s="15">
        <v>16799</v>
      </c>
      <c r="G823" s="171">
        <v>12431.81</v>
      </c>
      <c r="H823" s="94">
        <f t="shared" si="14"/>
        <v>0.7400327400440502</v>
      </c>
    </row>
    <row r="824" spans="1:8" ht="16.5" customHeight="1">
      <c r="A824" s="95"/>
      <c r="B824" s="22"/>
      <c r="C824" s="28" t="s">
        <v>80</v>
      </c>
      <c r="D824" s="32">
        <v>4120</v>
      </c>
      <c r="E824" s="15">
        <v>2570</v>
      </c>
      <c r="F824" s="15">
        <v>2670</v>
      </c>
      <c r="G824" s="171">
        <v>2290.29</v>
      </c>
      <c r="H824" s="94">
        <f t="shared" si="14"/>
        <v>0.8577865168539326</v>
      </c>
    </row>
    <row r="825" spans="1:8" ht="16.5" customHeight="1">
      <c r="A825" s="95"/>
      <c r="B825" s="22"/>
      <c r="C825" s="28" t="s">
        <v>191</v>
      </c>
      <c r="D825" s="32">
        <v>4170</v>
      </c>
      <c r="E825" s="15">
        <v>74700</v>
      </c>
      <c r="F825" s="15">
        <v>63040</v>
      </c>
      <c r="G825" s="171">
        <v>48370</v>
      </c>
      <c r="H825" s="94">
        <f t="shared" si="14"/>
        <v>0.7672906091370558</v>
      </c>
    </row>
    <row r="826" spans="1:8" ht="16.5" customHeight="1">
      <c r="A826" s="95"/>
      <c r="B826" s="22"/>
      <c r="C826" s="28" t="s">
        <v>67</v>
      </c>
      <c r="D826" s="32">
        <v>4210</v>
      </c>
      <c r="E826" s="15">
        <v>4465</v>
      </c>
      <c r="F826" s="15">
        <v>5665</v>
      </c>
      <c r="G826" s="171">
        <v>5191.83</v>
      </c>
      <c r="H826" s="94">
        <f t="shared" si="14"/>
        <v>0.9164748455428067</v>
      </c>
    </row>
    <row r="827" spans="1:8" ht="24">
      <c r="A827" s="95"/>
      <c r="B827" s="22"/>
      <c r="C827" s="28" t="s">
        <v>347</v>
      </c>
      <c r="D827" s="32">
        <v>4300</v>
      </c>
      <c r="E827" s="15">
        <v>689700</v>
      </c>
      <c r="F827" s="15">
        <v>937100</v>
      </c>
      <c r="G827" s="171">
        <v>936912.56</v>
      </c>
      <c r="H827" s="94">
        <f t="shared" si="14"/>
        <v>0.9997999786575607</v>
      </c>
    </row>
    <row r="828" spans="1:8" ht="12.75">
      <c r="A828" s="95"/>
      <c r="B828" s="22"/>
      <c r="C828" s="28" t="s">
        <v>37</v>
      </c>
      <c r="D828" s="32">
        <v>4260</v>
      </c>
      <c r="E828" s="15">
        <v>3000</v>
      </c>
      <c r="F828" s="15">
        <v>11900</v>
      </c>
      <c r="G828" s="171">
        <v>11604.2</v>
      </c>
      <c r="H828" s="94">
        <f t="shared" si="14"/>
        <v>0.9751428571428572</v>
      </c>
    </row>
    <row r="829" spans="1:8" ht="12.75">
      <c r="A829" s="95"/>
      <c r="B829" s="22"/>
      <c r="C829" s="28" t="s">
        <v>19</v>
      </c>
      <c r="D829" s="32">
        <v>4280</v>
      </c>
      <c r="E829" s="15">
        <v>220</v>
      </c>
      <c r="F829" s="15">
        <v>250</v>
      </c>
      <c r="G829" s="171">
        <v>250</v>
      </c>
      <c r="H829" s="94">
        <f t="shared" si="14"/>
        <v>1</v>
      </c>
    </row>
    <row r="830" spans="1:8" ht="12.75">
      <c r="A830" s="95"/>
      <c r="B830" s="22"/>
      <c r="C830" s="28" t="s">
        <v>329</v>
      </c>
      <c r="D830" s="32">
        <v>4370</v>
      </c>
      <c r="E830" s="15">
        <v>1200</v>
      </c>
      <c r="F830" s="15">
        <v>1049</v>
      </c>
      <c r="G830" s="171">
        <v>638.49</v>
      </c>
      <c r="H830" s="94">
        <f t="shared" si="14"/>
        <v>0.6086653956148713</v>
      </c>
    </row>
    <row r="831" spans="1:8" ht="12.75">
      <c r="A831" s="95"/>
      <c r="B831" s="22"/>
      <c r="C831" s="28" t="s">
        <v>446</v>
      </c>
      <c r="D831" s="32">
        <v>4410</v>
      </c>
      <c r="E831" s="15"/>
      <c r="F831" s="15">
        <v>51</v>
      </c>
      <c r="G831" s="171">
        <v>50.1</v>
      </c>
      <c r="H831" s="94">
        <f t="shared" si="14"/>
        <v>0.9823529411764707</v>
      </c>
    </row>
    <row r="832" spans="1:8" ht="12.75">
      <c r="A832" s="95"/>
      <c r="B832" s="22"/>
      <c r="C832" s="48" t="s">
        <v>90</v>
      </c>
      <c r="D832" s="32">
        <v>4440</v>
      </c>
      <c r="E832" s="15">
        <v>27725</v>
      </c>
      <c r="F832" s="15">
        <v>29171</v>
      </c>
      <c r="G832" s="171">
        <v>29171</v>
      </c>
      <c r="H832" s="94">
        <f t="shared" si="14"/>
        <v>1</v>
      </c>
    </row>
    <row r="833" spans="1:8" ht="12.75">
      <c r="A833" s="95"/>
      <c r="B833" s="22"/>
      <c r="C833" s="48" t="s">
        <v>43</v>
      </c>
      <c r="D833" s="32">
        <v>4480</v>
      </c>
      <c r="E833" s="15"/>
      <c r="F833" s="15">
        <v>380</v>
      </c>
      <c r="G833" s="171">
        <v>380</v>
      </c>
      <c r="H833" s="94">
        <f t="shared" si="14"/>
        <v>1</v>
      </c>
    </row>
    <row r="834" spans="1:8" ht="24">
      <c r="A834" s="95"/>
      <c r="B834" s="22"/>
      <c r="C834" s="28" t="s">
        <v>255</v>
      </c>
      <c r="D834" s="32">
        <v>4700</v>
      </c>
      <c r="E834" s="15"/>
      <c r="F834" s="15">
        <v>300</v>
      </c>
      <c r="G834" s="171">
        <v>300</v>
      </c>
      <c r="H834" s="94">
        <f t="shared" si="14"/>
        <v>1</v>
      </c>
    </row>
    <row r="835" spans="1:8" ht="12.75">
      <c r="A835" s="101">
        <v>853</v>
      </c>
      <c r="B835" s="85"/>
      <c r="C835" s="86" t="s">
        <v>233</v>
      </c>
      <c r="D835" s="11"/>
      <c r="E835" s="14">
        <f>SUM(E836+E839+E854+E856)</f>
        <v>649782</v>
      </c>
      <c r="F835" s="14">
        <f>SUM(F836+F839+F854+F856)</f>
        <v>2580153</v>
      </c>
      <c r="G835" s="165">
        <f>SUM(G836+G839+G854+G856)</f>
        <v>2473815.0300000003</v>
      </c>
      <c r="H835" s="94">
        <f t="shared" si="14"/>
        <v>0.9587861766337114</v>
      </c>
    </row>
    <row r="836" spans="1:8" ht="24">
      <c r="A836" s="121"/>
      <c r="B836" s="83" t="s">
        <v>274</v>
      </c>
      <c r="C836" s="123" t="s">
        <v>275</v>
      </c>
      <c r="D836" s="31"/>
      <c r="E836" s="21">
        <f>SUM(E837:E838)</f>
        <v>102264</v>
      </c>
      <c r="F836" s="21">
        <f>SUM(F837:F838)</f>
        <v>88336</v>
      </c>
      <c r="G836" s="162">
        <f>SUM(G837:G838)</f>
        <v>88334.45000000001</v>
      </c>
      <c r="H836" s="94">
        <f t="shared" si="14"/>
        <v>0.9999824533598987</v>
      </c>
    </row>
    <row r="837" spans="1:8" ht="36">
      <c r="A837" s="121"/>
      <c r="B837" s="122"/>
      <c r="C837" s="124" t="s">
        <v>276</v>
      </c>
      <c r="D837" s="32">
        <v>2320</v>
      </c>
      <c r="E837" s="15">
        <v>31300</v>
      </c>
      <c r="F837" s="15">
        <v>20715</v>
      </c>
      <c r="G837" s="167">
        <v>20714.4</v>
      </c>
      <c r="H837" s="94">
        <f t="shared" si="14"/>
        <v>0.9999710354815352</v>
      </c>
    </row>
    <row r="838" spans="1:8" ht="24">
      <c r="A838" s="121"/>
      <c r="B838" s="122"/>
      <c r="C838" s="28" t="s">
        <v>396</v>
      </c>
      <c r="D838" s="32">
        <v>2630</v>
      </c>
      <c r="E838" s="15">
        <v>70964</v>
      </c>
      <c r="F838" s="15">
        <v>67621</v>
      </c>
      <c r="G838" s="167">
        <v>67620.05</v>
      </c>
      <c r="H838" s="94">
        <f t="shared" si="14"/>
        <v>0.9999859511098623</v>
      </c>
    </row>
    <row r="839" spans="1:8" ht="12.75">
      <c r="A839" s="107"/>
      <c r="B839" s="83" t="s">
        <v>116</v>
      </c>
      <c r="C839" s="30" t="s">
        <v>3</v>
      </c>
      <c r="D839" s="31"/>
      <c r="E839" s="20">
        <f>SUM(E840:E853)</f>
        <v>370387</v>
      </c>
      <c r="F839" s="20">
        <f>SUM(F840:F853)</f>
        <v>396387</v>
      </c>
      <c r="G839" s="164">
        <f>SUM(G840:G853)</f>
        <v>351373.65</v>
      </c>
      <c r="H839" s="94">
        <f t="shared" si="14"/>
        <v>0.8864409024513923</v>
      </c>
    </row>
    <row r="840" spans="1:8" ht="12.75">
      <c r="A840" s="95"/>
      <c r="B840" s="22"/>
      <c r="C840" s="48" t="s">
        <v>33</v>
      </c>
      <c r="D840" s="32">
        <v>4010</v>
      </c>
      <c r="E840" s="15">
        <v>226851</v>
      </c>
      <c r="F840" s="15">
        <v>226851</v>
      </c>
      <c r="G840" s="171">
        <v>200250.16</v>
      </c>
      <c r="H840" s="94">
        <f t="shared" si="14"/>
        <v>0.8827387139576198</v>
      </c>
    </row>
    <row r="841" spans="1:8" ht="12.75">
      <c r="A841" s="95"/>
      <c r="B841" s="22"/>
      <c r="C841" s="48" t="s">
        <v>34</v>
      </c>
      <c r="D841" s="32">
        <v>4040</v>
      </c>
      <c r="E841" s="15">
        <v>13400</v>
      </c>
      <c r="F841" s="15">
        <v>13400</v>
      </c>
      <c r="G841" s="171">
        <v>13000.23</v>
      </c>
      <c r="H841" s="94">
        <f t="shared" si="14"/>
        <v>0.9701664179104478</v>
      </c>
    </row>
    <row r="842" spans="1:8" ht="12.75">
      <c r="A842" s="95"/>
      <c r="B842" s="22"/>
      <c r="C842" s="48" t="s">
        <v>35</v>
      </c>
      <c r="D842" s="32">
        <v>4110</v>
      </c>
      <c r="E842" s="15">
        <v>34483</v>
      </c>
      <c r="F842" s="15">
        <v>37037</v>
      </c>
      <c r="G842" s="171">
        <v>30157.13</v>
      </c>
      <c r="H842" s="94">
        <f t="shared" si="14"/>
        <v>0.8142433242433242</v>
      </c>
    </row>
    <row r="843" spans="1:8" ht="12.75">
      <c r="A843" s="95"/>
      <c r="B843" s="22"/>
      <c r="C843" s="48" t="s">
        <v>80</v>
      </c>
      <c r="D843" s="32">
        <v>4120</v>
      </c>
      <c r="E843" s="15">
        <v>5560</v>
      </c>
      <c r="F843" s="15">
        <v>5560</v>
      </c>
      <c r="G843" s="171">
        <v>4864.13</v>
      </c>
      <c r="H843" s="94">
        <f t="shared" si="14"/>
        <v>0.8748435251798561</v>
      </c>
    </row>
    <row r="844" spans="1:8" ht="12.75">
      <c r="A844" s="95"/>
      <c r="B844" s="22"/>
      <c r="C844" s="48" t="s">
        <v>36</v>
      </c>
      <c r="D844" s="32">
        <v>4210</v>
      </c>
      <c r="E844" s="15">
        <v>3241</v>
      </c>
      <c r="F844" s="15">
        <v>6144</v>
      </c>
      <c r="G844" s="171">
        <v>6143.59</v>
      </c>
      <c r="H844" s="94">
        <f aca="true" t="shared" si="15" ref="H844:H907">G844/F844</f>
        <v>0.9999332682291667</v>
      </c>
    </row>
    <row r="845" spans="1:8" ht="12.75">
      <c r="A845" s="95"/>
      <c r="B845" s="22"/>
      <c r="C845" s="48" t="s">
        <v>37</v>
      </c>
      <c r="D845" s="32">
        <v>4260</v>
      </c>
      <c r="E845" s="15">
        <v>9104</v>
      </c>
      <c r="F845" s="15">
        <v>5474</v>
      </c>
      <c r="G845" s="171">
        <v>4223.06</v>
      </c>
      <c r="H845" s="94">
        <f t="shared" si="15"/>
        <v>0.771476068688345</v>
      </c>
    </row>
    <row r="846" spans="1:8" ht="12.75">
      <c r="A846" s="95"/>
      <c r="B846" s="22"/>
      <c r="C846" s="48" t="s">
        <v>39</v>
      </c>
      <c r="D846" s="32">
        <v>4300</v>
      </c>
      <c r="E846" s="15">
        <v>10624</v>
      </c>
      <c r="F846" s="15">
        <v>14757</v>
      </c>
      <c r="G846" s="171">
        <v>9323.35</v>
      </c>
      <c r="H846" s="94">
        <f t="shared" si="15"/>
        <v>0.6317916920783357</v>
      </c>
    </row>
    <row r="847" spans="1:8" ht="12.75">
      <c r="A847" s="95"/>
      <c r="B847" s="22"/>
      <c r="C847" s="48" t="s">
        <v>40</v>
      </c>
      <c r="D847" s="32">
        <v>4410</v>
      </c>
      <c r="E847" s="15">
        <v>360</v>
      </c>
      <c r="F847" s="15">
        <v>69</v>
      </c>
      <c r="G847" s="171">
        <v>4.6</v>
      </c>
      <c r="H847" s="94">
        <f t="shared" si="15"/>
        <v>0.06666666666666667</v>
      </c>
    </row>
    <row r="848" spans="1:8" ht="12.75">
      <c r="A848" s="95"/>
      <c r="B848" s="22"/>
      <c r="C848" s="48" t="s">
        <v>166</v>
      </c>
      <c r="D848" s="32">
        <v>4440</v>
      </c>
      <c r="E848" s="15">
        <v>4710</v>
      </c>
      <c r="F848" s="15">
        <v>4000</v>
      </c>
      <c r="G848" s="171">
        <v>4000</v>
      </c>
      <c r="H848" s="94">
        <f t="shared" si="15"/>
        <v>1</v>
      </c>
    </row>
    <row r="849" spans="1:8" ht="12.75">
      <c r="A849" s="95"/>
      <c r="B849" s="22"/>
      <c r="C849" s="48" t="s">
        <v>264</v>
      </c>
      <c r="D849" s="16">
        <v>4370</v>
      </c>
      <c r="E849" s="15">
        <v>1495</v>
      </c>
      <c r="F849" s="15">
        <v>1181</v>
      </c>
      <c r="G849" s="171">
        <v>1180.45</v>
      </c>
      <c r="H849" s="94">
        <f t="shared" si="15"/>
        <v>0.9995342929720576</v>
      </c>
    </row>
    <row r="850" spans="1:8" ht="24">
      <c r="A850" s="95"/>
      <c r="B850" s="22"/>
      <c r="C850" s="28" t="s">
        <v>295</v>
      </c>
      <c r="D850" s="32">
        <v>4400</v>
      </c>
      <c r="E850" s="15">
        <v>6310</v>
      </c>
      <c r="F850" s="15">
        <v>6489</v>
      </c>
      <c r="G850" s="171">
        <v>6488.95</v>
      </c>
      <c r="H850" s="94">
        <f t="shared" si="15"/>
        <v>0.9999922946524888</v>
      </c>
    </row>
    <row r="851" spans="1:8" ht="24">
      <c r="A851" s="95"/>
      <c r="B851" s="22"/>
      <c r="C851" s="28" t="s">
        <v>255</v>
      </c>
      <c r="D851" s="16">
        <v>4700</v>
      </c>
      <c r="E851" s="15">
        <v>2000</v>
      </c>
      <c r="F851" s="15">
        <v>1640</v>
      </c>
      <c r="G851" s="171">
        <v>0</v>
      </c>
      <c r="H851" s="94">
        <f t="shared" si="15"/>
        <v>0</v>
      </c>
    </row>
    <row r="852" spans="1:8" ht="12.75">
      <c r="A852" s="95"/>
      <c r="B852" s="22"/>
      <c r="C852" s="48" t="s">
        <v>266</v>
      </c>
      <c r="D852" s="16">
        <v>4750</v>
      </c>
      <c r="E852" s="15">
        <v>1029</v>
      </c>
      <c r="F852" s="15">
        <v>39</v>
      </c>
      <c r="G852" s="171">
        <v>39</v>
      </c>
      <c r="H852" s="94">
        <f t="shared" si="15"/>
        <v>1</v>
      </c>
    </row>
    <row r="853" spans="1:8" ht="12.75">
      <c r="A853" s="95"/>
      <c r="B853" s="22"/>
      <c r="C853" s="28" t="s">
        <v>200</v>
      </c>
      <c r="D853" s="32">
        <v>4170</v>
      </c>
      <c r="E853" s="15">
        <v>51220</v>
      </c>
      <c r="F853" s="15">
        <v>73746</v>
      </c>
      <c r="G853" s="171">
        <v>71699</v>
      </c>
      <c r="H853" s="94">
        <f t="shared" si="15"/>
        <v>0.9722425623084642</v>
      </c>
    </row>
    <row r="854" spans="1:8" ht="12.75">
      <c r="A854" s="95"/>
      <c r="B854" s="27" t="s">
        <v>447</v>
      </c>
      <c r="C854" s="18" t="s">
        <v>448</v>
      </c>
      <c r="D854" s="19"/>
      <c r="E854" s="21">
        <f>SUM(E855)</f>
        <v>0</v>
      </c>
      <c r="F854" s="21">
        <f>SUM(F855)</f>
        <v>1134542</v>
      </c>
      <c r="G854" s="178">
        <f>SUM(G855)</f>
        <v>1134542</v>
      </c>
      <c r="H854" s="94">
        <f t="shared" si="15"/>
        <v>1</v>
      </c>
    </row>
    <row r="855" spans="1:8" ht="36">
      <c r="A855" s="95"/>
      <c r="B855" s="22"/>
      <c r="C855" s="124" t="s">
        <v>449</v>
      </c>
      <c r="D855" s="32">
        <v>2320</v>
      </c>
      <c r="E855" s="15"/>
      <c r="F855" s="15">
        <v>1134542</v>
      </c>
      <c r="G855" s="171">
        <v>1134542</v>
      </c>
      <c r="H855" s="94">
        <f t="shared" si="15"/>
        <v>1</v>
      </c>
    </row>
    <row r="856" spans="1:8" ht="12.75">
      <c r="A856" s="95"/>
      <c r="B856" s="27" t="s">
        <v>267</v>
      </c>
      <c r="C856" s="87" t="s">
        <v>46</v>
      </c>
      <c r="D856" s="19"/>
      <c r="E856" s="20">
        <f>SUM(E857:E898)</f>
        <v>177131</v>
      </c>
      <c r="F856" s="20">
        <f>SUM(F857:F898)</f>
        <v>960888</v>
      </c>
      <c r="G856" s="164">
        <f>SUM(G857:G898)</f>
        <v>899564.93</v>
      </c>
      <c r="H856" s="94">
        <f t="shared" si="15"/>
        <v>0.9361808348111331</v>
      </c>
    </row>
    <row r="857" spans="1:8" ht="12.75">
      <c r="A857" s="95"/>
      <c r="B857" s="22"/>
      <c r="C857" s="48" t="s">
        <v>195</v>
      </c>
      <c r="D857" s="47">
        <v>3020</v>
      </c>
      <c r="E857" s="33">
        <v>200</v>
      </c>
      <c r="F857" s="15">
        <v>200</v>
      </c>
      <c r="G857" s="166">
        <v>17.64</v>
      </c>
      <c r="H857" s="94">
        <f t="shared" si="15"/>
        <v>0.0882</v>
      </c>
    </row>
    <row r="858" spans="1:8" ht="12.75">
      <c r="A858" s="95"/>
      <c r="B858" s="22"/>
      <c r="C858" s="48" t="s">
        <v>150</v>
      </c>
      <c r="D858" s="32">
        <v>4010</v>
      </c>
      <c r="E858" s="33">
        <v>121813</v>
      </c>
      <c r="F858" s="15">
        <v>121813</v>
      </c>
      <c r="G858" s="166">
        <v>121813</v>
      </c>
      <c r="H858" s="94">
        <f t="shared" si="15"/>
        <v>1</v>
      </c>
    </row>
    <row r="859" spans="1:8" ht="12.75">
      <c r="A859" s="95"/>
      <c r="B859" s="22"/>
      <c r="C859" s="48" t="s">
        <v>34</v>
      </c>
      <c r="D859" s="32">
        <v>4040</v>
      </c>
      <c r="E859" s="33">
        <v>8700</v>
      </c>
      <c r="F859" s="15">
        <v>7764</v>
      </c>
      <c r="G859" s="166">
        <v>7763.03</v>
      </c>
      <c r="H859" s="94">
        <f t="shared" si="15"/>
        <v>0.9998750643997939</v>
      </c>
    </row>
    <row r="860" spans="1:8" ht="12.75">
      <c r="A860" s="95"/>
      <c r="B860" s="22"/>
      <c r="C860" s="48" t="s">
        <v>151</v>
      </c>
      <c r="D860" s="32">
        <v>4110</v>
      </c>
      <c r="E860" s="33">
        <v>18200</v>
      </c>
      <c r="F860" s="15">
        <v>18842</v>
      </c>
      <c r="G860" s="166">
        <v>18841.14</v>
      </c>
      <c r="H860" s="94">
        <f t="shared" si="15"/>
        <v>0.9999543572869122</v>
      </c>
    </row>
    <row r="861" spans="1:8" ht="12.75">
      <c r="A861" s="95"/>
      <c r="B861" s="22"/>
      <c r="C861" s="48" t="s">
        <v>167</v>
      </c>
      <c r="D861" s="32">
        <v>4120</v>
      </c>
      <c r="E861" s="33">
        <v>2800</v>
      </c>
      <c r="F861" s="15">
        <v>2758</v>
      </c>
      <c r="G861" s="166">
        <v>2494.33</v>
      </c>
      <c r="H861" s="94">
        <f t="shared" si="15"/>
        <v>0.9043981145757796</v>
      </c>
    </row>
    <row r="862" spans="1:8" ht="12.75">
      <c r="A862" s="95"/>
      <c r="B862" s="22"/>
      <c r="C862" s="48" t="s">
        <v>191</v>
      </c>
      <c r="D862" s="32">
        <v>4170</v>
      </c>
      <c r="E862" s="33"/>
      <c r="F862" s="15">
        <v>3436</v>
      </c>
      <c r="G862" s="166">
        <v>2748</v>
      </c>
      <c r="H862" s="94">
        <f t="shared" si="15"/>
        <v>0.79976717112922</v>
      </c>
    </row>
    <row r="863" spans="1:8" ht="12.75">
      <c r="A863" s="95"/>
      <c r="B863" s="22"/>
      <c r="C863" s="48" t="s">
        <v>67</v>
      </c>
      <c r="D863" s="32">
        <v>4210</v>
      </c>
      <c r="E863" s="33">
        <v>6500</v>
      </c>
      <c r="F863" s="15">
        <v>4000</v>
      </c>
      <c r="G863" s="166">
        <v>3939</v>
      </c>
      <c r="H863" s="94">
        <f t="shared" si="15"/>
        <v>0.98475</v>
      </c>
    </row>
    <row r="864" spans="1:8" ht="12.75">
      <c r="A864" s="95"/>
      <c r="B864" s="22"/>
      <c r="C864" s="48" t="s">
        <v>19</v>
      </c>
      <c r="D864" s="32">
        <v>4280</v>
      </c>
      <c r="E864" s="33">
        <v>112</v>
      </c>
      <c r="F864" s="15">
        <v>124</v>
      </c>
      <c r="G864" s="166">
        <v>124</v>
      </c>
      <c r="H864" s="94">
        <f t="shared" si="15"/>
        <v>1</v>
      </c>
    </row>
    <row r="865" spans="1:8" ht="12.75">
      <c r="A865" s="95"/>
      <c r="B865" s="22"/>
      <c r="C865" s="48" t="s">
        <v>39</v>
      </c>
      <c r="D865" s="32">
        <v>4300</v>
      </c>
      <c r="E865" s="33">
        <v>4000</v>
      </c>
      <c r="F865" s="15">
        <v>3388</v>
      </c>
      <c r="G865" s="166">
        <v>520.6</v>
      </c>
      <c r="H865" s="94">
        <f t="shared" si="15"/>
        <v>0.15365997638724913</v>
      </c>
    </row>
    <row r="866" spans="1:8" ht="12.75">
      <c r="A866" s="95"/>
      <c r="B866" s="22"/>
      <c r="C866" s="48" t="s">
        <v>264</v>
      </c>
      <c r="D866" s="16">
        <v>4370</v>
      </c>
      <c r="E866" s="33">
        <v>3000</v>
      </c>
      <c r="F866" s="15">
        <v>3000</v>
      </c>
      <c r="G866" s="166">
        <v>1663.8</v>
      </c>
      <c r="H866" s="94">
        <f t="shared" si="15"/>
        <v>0.5546</v>
      </c>
    </row>
    <row r="867" spans="1:8" ht="12.75">
      <c r="A867" s="95"/>
      <c r="B867" s="22"/>
      <c r="C867" s="77" t="s">
        <v>40</v>
      </c>
      <c r="D867" s="32">
        <v>4410</v>
      </c>
      <c r="E867" s="33">
        <v>300</v>
      </c>
      <c r="F867" s="15">
        <v>300</v>
      </c>
      <c r="G867" s="166">
        <v>64.2</v>
      </c>
      <c r="H867" s="94">
        <f t="shared" si="15"/>
        <v>0.214</v>
      </c>
    </row>
    <row r="868" spans="1:8" ht="12.75">
      <c r="A868" s="95"/>
      <c r="B868" s="22"/>
      <c r="C868" s="48" t="s">
        <v>90</v>
      </c>
      <c r="D868" s="32">
        <v>4440</v>
      </c>
      <c r="E868" s="33">
        <v>2910</v>
      </c>
      <c r="F868" s="15">
        <v>2910</v>
      </c>
      <c r="G868" s="166">
        <v>2833</v>
      </c>
      <c r="H868" s="94">
        <f t="shared" si="15"/>
        <v>0.9735395189003436</v>
      </c>
    </row>
    <row r="869" spans="1:8" ht="24">
      <c r="A869" s="95"/>
      <c r="B869" s="22"/>
      <c r="C869" s="28" t="s">
        <v>255</v>
      </c>
      <c r="D869" s="16">
        <v>4700</v>
      </c>
      <c r="E869" s="33">
        <v>1200</v>
      </c>
      <c r="F869" s="15">
        <v>1200</v>
      </c>
      <c r="G869" s="166">
        <v>310</v>
      </c>
      <c r="H869" s="94">
        <f t="shared" si="15"/>
        <v>0.25833333333333336</v>
      </c>
    </row>
    <row r="870" spans="1:8" ht="12.75">
      <c r="A870" s="95"/>
      <c r="B870" s="22"/>
      <c r="C870" s="48" t="s">
        <v>265</v>
      </c>
      <c r="D870" s="16">
        <v>4740</v>
      </c>
      <c r="E870" s="33">
        <v>600</v>
      </c>
      <c r="F870" s="15">
        <v>600</v>
      </c>
      <c r="G870" s="166">
        <v>600</v>
      </c>
      <c r="H870" s="94">
        <f t="shared" si="15"/>
        <v>1</v>
      </c>
    </row>
    <row r="871" spans="1:8" ht="12.75">
      <c r="A871" s="95"/>
      <c r="B871" s="22"/>
      <c r="C871" s="48" t="s">
        <v>266</v>
      </c>
      <c r="D871" s="16">
        <v>4750</v>
      </c>
      <c r="E871" s="33">
        <v>6796</v>
      </c>
      <c r="F871" s="15">
        <v>6796</v>
      </c>
      <c r="G871" s="166">
        <v>6796</v>
      </c>
      <c r="H871" s="94">
        <f t="shared" si="15"/>
        <v>1</v>
      </c>
    </row>
    <row r="872" spans="1:8" ht="12.75">
      <c r="A872" s="95"/>
      <c r="B872" s="22"/>
      <c r="C872" s="48" t="s">
        <v>113</v>
      </c>
      <c r="D872" s="16">
        <v>3119</v>
      </c>
      <c r="E872" s="15"/>
      <c r="F872" s="15">
        <v>58520</v>
      </c>
      <c r="G872" s="166">
        <v>57640</v>
      </c>
      <c r="H872" s="94">
        <f t="shared" si="15"/>
        <v>0.9849624060150376</v>
      </c>
    </row>
    <row r="873" spans="1:8" ht="12.75">
      <c r="A873" s="95"/>
      <c r="B873" s="22"/>
      <c r="C873" s="48" t="s">
        <v>33</v>
      </c>
      <c r="D873" s="16">
        <v>4018</v>
      </c>
      <c r="E873" s="15"/>
      <c r="F873" s="15">
        <v>104368</v>
      </c>
      <c r="G873" s="166">
        <v>102412.61</v>
      </c>
      <c r="H873" s="94">
        <f t="shared" si="15"/>
        <v>0.9812644680361797</v>
      </c>
    </row>
    <row r="874" spans="1:8" ht="12.75">
      <c r="A874" s="95"/>
      <c r="B874" s="22"/>
      <c r="C874" s="48" t="s">
        <v>33</v>
      </c>
      <c r="D874" s="16">
        <v>4019</v>
      </c>
      <c r="E874" s="15"/>
      <c r="F874" s="15">
        <v>4984</v>
      </c>
      <c r="G874" s="166">
        <v>4898.79</v>
      </c>
      <c r="H874" s="94">
        <f t="shared" si="15"/>
        <v>0.982903290529695</v>
      </c>
    </row>
    <row r="875" spans="1:8" ht="12.75">
      <c r="A875" s="95"/>
      <c r="B875" s="22"/>
      <c r="C875" s="48" t="s">
        <v>34</v>
      </c>
      <c r="D875" s="32">
        <v>4048</v>
      </c>
      <c r="E875" s="15"/>
      <c r="F875" s="15">
        <v>2953</v>
      </c>
      <c r="G875" s="166">
        <v>2951.61</v>
      </c>
      <c r="H875" s="94">
        <f t="shared" si="15"/>
        <v>0.9995292922451744</v>
      </c>
    </row>
    <row r="876" spans="1:8" ht="12.75">
      <c r="A876" s="95"/>
      <c r="B876" s="22"/>
      <c r="C876" s="48" t="s">
        <v>34</v>
      </c>
      <c r="D876" s="32">
        <v>4049</v>
      </c>
      <c r="E876" s="15"/>
      <c r="F876" s="15">
        <v>124</v>
      </c>
      <c r="G876" s="166">
        <v>123.73</v>
      </c>
      <c r="H876" s="94">
        <f t="shared" si="15"/>
        <v>0.9978225806451613</v>
      </c>
    </row>
    <row r="877" spans="1:8" ht="12.75">
      <c r="A877" s="95"/>
      <c r="B877" s="22"/>
      <c r="C877" s="48" t="s">
        <v>35</v>
      </c>
      <c r="D877" s="16">
        <v>4118</v>
      </c>
      <c r="E877" s="15"/>
      <c r="F877" s="15">
        <v>32828</v>
      </c>
      <c r="G877" s="166">
        <v>28231.44</v>
      </c>
      <c r="H877" s="94">
        <f t="shared" si="15"/>
        <v>0.8599805044474229</v>
      </c>
    </row>
    <row r="878" spans="1:8" ht="12.75">
      <c r="A878" s="95"/>
      <c r="B878" s="22"/>
      <c r="C878" s="48" t="s">
        <v>35</v>
      </c>
      <c r="D878" s="16">
        <v>4119</v>
      </c>
      <c r="E878" s="15"/>
      <c r="F878" s="15">
        <v>1860</v>
      </c>
      <c r="G878" s="166">
        <v>1646.08</v>
      </c>
      <c r="H878" s="94">
        <f t="shared" si="15"/>
        <v>0.8849892473118279</v>
      </c>
    </row>
    <row r="879" spans="1:8" ht="12.75">
      <c r="A879" s="95"/>
      <c r="B879" s="22"/>
      <c r="C879" s="48" t="s">
        <v>80</v>
      </c>
      <c r="D879" s="16">
        <v>4128</v>
      </c>
      <c r="E879" s="15"/>
      <c r="F879" s="15">
        <v>5135</v>
      </c>
      <c r="G879" s="166">
        <v>3929.52</v>
      </c>
      <c r="H879" s="94">
        <f t="shared" si="15"/>
        <v>0.7652424537487829</v>
      </c>
    </row>
    <row r="880" spans="1:8" ht="12.75">
      <c r="A880" s="95"/>
      <c r="B880" s="22"/>
      <c r="C880" s="48" t="s">
        <v>80</v>
      </c>
      <c r="D880" s="16">
        <v>4129</v>
      </c>
      <c r="E880" s="15"/>
      <c r="F880" s="15">
        <v>285</v>
      </c>
      <c r="G880" s="166">
        <v>241.42</v>
      </c>
      <c r="H880" s="94">
        <f t="shared" si="15"/>
        <v>0.8470877192982456</v>
      </c>
    </row>
    <row r="881" spans="1:8" ht="12.75">
      <c r="A881" s="95"/>
      <c r="B881" s="22"/>
      <c r="C881" s="48" t="s">
        <v>191</v>
      </c>
      <c r="D881" s="16">
        <v>4178</v>
      </c>
      <c r="E881" s="15"/>
      <c r="F881" s="15">
        <v>128637</v>
      </c>
      <c r="G881" s="166">
        <v>113014.75</v>
      </c>
      <c r="H881" s="94">
        <f t="shared" si="15"/>
        <v>0.8785555477817424</v>
      </c>
    </row>
    <row r="882" spans="1:8" ht="12.75">
      <c r="A882" s="95"/>
      <c r="B882" s="22"/>
      <c r="C882" s="48" t="s">
        <v>191</v>
      </c>
      <c r="D882" s="16">
        <v>4179</v>
      </c>
      <c r="E882" s="15"/>
      <c r="F882" s="15">
        <v>11113</v>
      </c>
      <c r="G882" s="166">
        <v>10610.25</v>
      </c>
      <c r="H882" s="94">
        <f t="shared" si="15"/>
        <v>0.9547601907675695</v>
      </c>
    </row>
    <row r="883" spans="1:8" ht="12.75">
      <c r="A883" s="95"/>
      <c r="B883" s="22"/>
      <c r="C883" s="48" t="s">
        <v>67</v>
      </c>
      <c r="D883" s="16">
        <v>4218</v>
      </c>
      <c r="E883" s="15"/>
      <c r="F883" s="15">
        <v>61212</v>
      </c>
      <c r="G883" s="166">
        <v>57131.13</v>
      </c>
      <c r="H883" s="94">
        <f t="shared" si="15"/>
        <v>0.9333321897667124</v>
      </c>
    </row>
    <row r="884" spans="1:8" ht="12.75">
      <c r="A884" s="95"/>
      <c r="B884" s="22"/>
      <c r="C884" s="48" t="s">
        <v>67</v>
      </c>
      <c r="D884" s="16">
        <v>4219</v>
      </c>
      <c r="E884" s="15"/>
      <c r="F884" s="15">
        <v>4505</v>
      </c>
      <c r="G884" s="166">
        <v>3893.09</v>
      </c>
      <c r="H884" s="94">
        <f t="shared" si="15"/>
        <v>0.8641709211986682</v>
      </c>
    </row>
    <row r="885" spans="1:8" ht="12.75">
      <c r="A885" s="95"/>
      <c r="B885" s="22"/>
      <c r="C885" s="48" t="s">
        <v>93</v>
      </c>
      <c r="D885" s="16">
        <v>4228</v>
      </c>
      <c r="E885" s="15"/>
      <c r="F885" s="15">
        <v>12255</v>
      </c>
      <c r="G885" s="166">
        <v>4044.58</v>
      </c>
      <c r="H885" s="94">
        <f t="shared" si="15"/>
        <v>0.33003508771929824</v>
      </c>
    </row>
    <row r="886" spans="1:8" ht="12.75">
      <c r="A886" s="95"/>
      <c r="B886" s="22"/>
      <c r="C886" s="48" t="s">
        <v>93</v>
      </c>
      <c r="D886" s="16">
        <v>4229</v>
      </c>
      <c r="E886" s="15"/>
      <c r="F886" s="15">
        <v>3763</v>
      </c>
      <c r="G886" s="166">
        <v>3297.68</v>
      </c>
      <c r="H886" s="94">
        <f t="shared" si="15"/>
        <v>0.8763433430773319</v>
      </c>
    </row>
    <row r="887" spans="1:8" ht="12.75">
      <c r="A887" s="95"/>
      <c r="B887" s="22"/>
      <c r="C887" s="48" t="s">
        <v>450</v>
      </c>
      <c r="D887" s="16">
        <v>4248</v>
      </c>
      <c r="E887" s="15"/>
      <c r="F887" s="15">
        <v>33489</v>
      </c>
      <c r="G887" s="166">
        <v>28549.98</v>
      </c>
      <c r="H887" s="94">
        <f t="shared" si="15"/>
        <v>0.8525181402848696</v>
      </c>
    </row>
    <row r="888" spans="1:8" ht="12.75">
      <c r="A888" s="95"/>
      <c r="B888" s="22"/>
      <c r="C888" s="48" t="s">
        <v>450</v>
      </c>
      <c r="D888" s="16">
        <v>4249</v>
      </c>
      <c r="E888" s="15"/>
      <c r="F888" s="15">
        <v>37933</v>
      </c>
      <c r="G888" s="166">
        <v>35089</v>
      </c>
      <c r="H888" s="94">
        <f t="shared" si="15"/>
        <v>0.9250257032135607</v>
      </c>
    </row>
    <row r="889" spans="1:8" ht="12.75">
      <c r="A889" s="95"/>
      <c r="B889" s="22"/>
      <c r="C889" s="48" t="s">
        <v>37</v>
      </c>
      <c r="D889" s="16">
        <v>4268</v>
      </c>
      <c r="E889" s="15"/>
      <c r="F889" s="15">
        <v>1152</v>
      </c>
      <c r="G889" s="166">
        <v>1151.72</v>
      </c>
      <c r="H889" s="94">
        <f t="shared" si="15"/>
        <v>0.9997569444444445</v>
      </c>
    </row>
    <row r="890" spans="1:8" ht="12.75">
      <c r="A890" s="95"/>
      <c r="B890" s="22"/>
      <c r="C890" s="48" t="s">
        <v>37</v>
      </c>
      <c r="D890" s="16">
        <v>4269</v>
      </c>
      <c r="E890" s="15"/>
      <c r="F890" s="15">
        <v>49</v>
      </c>
      <c r="G890" s="166">
        <v>48.28</v>
      </c>
      <c r="H890" s="94">
        <f t="shared" si="15"/>
        <v>0.9853061224489796</v>
      </c>
    </row>
    <row r="891" spans="1:8" ht="12.75">
      <c r="A891" s="95"/>
      <c r="B891" s="22"/>
      <c r="C891" s="48" t="s">
        <v>39</v>
      </c>
      <c r="D891" s="16">
        <v>4308</v>
      </c>
      <c r="E891" s="15"/>
      <c r="F891" s="15">
        <v>259627</v>
      </c>
      <c r="G891" s="166">
        <v>251721.81</v>
      </c>
      <c r="H891" s="94">
        <f t="shared" si="15"/>
        <v>0.9695517415368972</v>
      </c>
    </row>
    <row r="892" spans="1:8" ht="12.75">
      <c r="A892" s="95"/>
      <c r="B892" s="22"/>
      <c r="C892" s="48" t="s">
        <v>39</v>
      </c>
      <c r="D892" s="16">
        <v>4309</v>
      </c>
      <c r="E892" s="15"/>
      <c r="F892" s="15">
        <v>14713</v>
      </c>
      <c r="G892" s="166">
        <v>14287.31</v>
      </c>
      <c r="H892" s="94">
        <f t="shared" si="15"/>
        <v>0.9710670835315707</v>
      </c>
    </row>
    <row r="893" spans="1:8" ht="12.75">
      <c r="A893" s="95"/>
      <c r="B893" s="22"/>
      <c r="C893" s="48" t="s">
        <v>343</v>
      </c>
      <c r="D893" s="16">
        <v>4368</v>
      </c>
      <c r="E893" s="15"/>
      <c r="F893" s="15">
        <v>1008</v>
      </c>
      <c r="G893" s="166">
        <v>1007.75</v>
      </c>
      <c r="H893" s="94">
        <f t="shared" si="15"/>
        <v>0.9997519841269841</v>
      </c>
    </row>
    <row r="894" spans="1:8" ht="12.75">
      <c r="A894" s="95"/>
      <c r="B894" s="22"/>
      <c r="C894" s="48" t="s">
        <v>343</v>
      </c>
      <c r="D894" s="16">
        <v>4369</v>
      </c>
      <c r="E894" s="15"/>
      <c r="F894" s="15">
        <v>43</v>
      </c>
      <c r="G894" s="166">
        <v>42.25</v>
      </c>
      <c r="H894" s="94">
        <f t="shared" si="15"/>
        <v>0.9825581395348837</v>
      </c>
    </row>
    <row r="895" spans="1:8" ht="12.75">
      <c r="A895" s="95"/>
      <c r="B895" s="22"/>
      <c r="C895" s="48" t="s">
        <v>328</v>
      </c>
      <c r="D895" s="16">
        <v>4748</v>
      </c>
      <c r="E895" s="15"/>
      <c r="F895" s="15">
        <v>192</v>
      </c>
      <c r="G895" s="166">
        <v>191.8</v>
      </c>
      <c r="H895" s="94">
        <f t="shared" si="15"/>
        <v>0.9989583333333334</v>
      </c>
    </row>
    <row r="896" spans="1:8" ht="12.75">
      <c r="A896" s="95"/>
      <c r="B896" s="22"/>
      <c r="C896" s="48" t="s">
        <v>328</v>
      </c>
      <c r="D896" s="16">
        <v>4749</v>
      </c>
      <c r="E896" s="15"/>
      <c r="F896" s="15">
        <v>9</v>
      </c>
      <c r="G896" s="166">
        <v>8.04</v>
      </c>
      <c r="H896" s="94">
        <f t="shared" si="15"/>
        <v>0.8933333333333332</v>
      </c>
    </row>
    <row r="897" spans="1:8" ht="12.75">
      <c r="A897" s="95"/>
      <c r="B897" s="22"/>
      <c r="C897" s="48" t="s">
        <v>257</v>
      </c>
      <c r="D897" s="16">
        <v>4758</v>
      </c>
      <c r="E897" s="15"/>
      <c r="F897" s="15">
        <v>2884</v>
      </c>
      <c r="G897" s="166">
        <v>2757</v>
      </c>
      <c r="H897" s="94">
        <f t="shared" si="15"/>
        <v>0.9559639389736477</v>
      </c>
    </row>
    <row r="898" spans="1:8" ht="12.75">
      <c r="A898" s="95"/>
      <c r="B898" s="22"/>
      <c r="C898" s="48" t="s">
        <v>257</v>
      </c>
      <c r="D898" s="16">
        <v>4759</v>
      </c>
      <c r="E898" s="15"/>
      <c r="F898" s="15">
        <v>116</v>
      </c>
      <c r="G898" s="166">
        <v>115.57</v>
      </c>
      <c r="H898" s="94">
        <f t="shared" si="15"/>
        <v>0.9962931034482758</v>
      </c>
    </row>
    <row r="899" spans="1:8" ht="21.75" customHeight="1">
      <c r="A899" s="101">
        <v>854</v>
      </c>
      <c r="B899" s="10"/>
      <c r="C899" s="53" t="s">
        <v>118</v>
      </c>
      <c r="D899" s="11"/>
      <c r="E899" s="44">
        <f>SUM(E900+E919+E934+E964+E967+E980+E983)</f>
        <v>6918648</v>
      </c>
      <c r="F899" s="44">
        <f>SUM(F900+F919+F934+F964+F967+F980+F983)</f>
        <v>9513292</v>
      </c>
      <c r="G899" s="174">
        <f>SUM(G900+G919+G934+G964+G967+G980+G983)</f>
        <v>9413242.89</v>
      </c>
      <c r="H899" s="94">
        <f t="shared" si="15"/>
        <v>0.9894832293595109</v>
      </c>
    </row>
    <row r="900" spans="1:8" ht="18" customHeight="1">
      <c r="A900" s="104"/>
      <c r="B900" s="29">
        <v>85401</v>
      </c>
      <c r="C900" s="45" t="s">
        <v>119</v>
      </c>
      <c r="D900" s="31"/>
      <c r="E900" s="43">
        <f>SUM(E901:E918)</f>
        <v>639032</v>
      </c>
      <c r="F900" s="43">
        <f>SUM(F901:F918)</f>
        <v>716065</v>
      </c>
      <c r="G900" s="173">
        <f>SUM(G901:G918)</f>
        <v>713296.8699999999</v>
      </c>
      <c r="H900" s="94">
        <f t="shared" si="15"/>
        <v>0.996134247589255</v>
      </c>
    </row>
    <row r="901" spans="1:8" ht="12.75">
      <c r="A901" s="95"/>
      <c r="B901" s="22"/>
      <c r="C901" s="48" t="s">
        <v>6</v>
      </c>
      <c r="D901" s="32">
        <v>3020</v>
      </c>
      <c r="E901" s="40">
        <v>1450</v>
      </c>
      <c r="F901" s="15">
        <v>1250</v>
      </c>
      <c r="G901" s="171">
        <v>1194.78</v>
      </c>
      <c r="H901" s="94">
        <f t="shared" si="15"/>
        <v>0.955824</v>
      </c>
    </row>
    <row r="902" spans="1:8" ht="12.75">
      <c r="A902" s="95"/>
      <c r="B902" s="22"/>
      <c r="C902" s="129" t="s">
        <v>33</v>
      </c>
      <c r="D902" s="131" t="s">
        <v>304</v>
      </c>
      <c r="E902" s="40">
        <v>458470</v>
      </c>
      <c r="F902" s="15">
        <v>496841</v>
      </c>
      <c r="G902" s="171">
        <v>494643.37</v>
      </c>
      <c r="H902" s="94">
        <f t="shared" si="15"/>
        <v>0.995576794185665</v>
      </c>
    </row>
    <row r="903" spans="1:8" ht="12.75">
      <c r="A903" s="95"/>
      <c r="B903" s="22"/>
      <c r="C903" s="129" t="s">
        <v>34</v>
      </c>
      <c r="D903" s="131" t="s">
        <v>305</v>
      </c>
      <c r="E903" s="40">
        <v>34371</v>
      </c>
      <c r="F903" s="15">
        <v>33585</v>
      </c>
      <c r="G903" s="171">
        <v>33581.31</v>
      </c>
      <c r="H903" s="94">
        <f t="shared" si="15"/>
        <v>0.999890129522108</v>
      </c>
    </row>
    <row r="904" spans="1:8" ht="12.75">
      <c r="A904" s="95"/>
      <c r="B904" s="22"/>
      <c r="C904" s="129" t="s">
        <v>35</v>
      </c>
      <c r="D904" s="131" t="s">
        <v>306</v>
      </c>
      <c r="E904" s="40">
        <v>75446</v>
      </c>
      <c r="F904" s="15">
        <v>80572</v>
      </c>
      <c r="G904" s="171">
        <v>80170.93</v>
      </c>
      <c r="H904" s="94">
        <f t="shared" si="15"/>
        <v>0.9950222161544953</v>
      </c>
    </row>
    <row r="905" spans="1:8" ht="12.75">
      <c r="A905" s="95"/>
      <c r="B905" s="22"/>
      <c r="C905" s="129" t="s">
        <v>80</v>
      </c>
      <c r="D905" s="131" t="s">
        <v>307</v>
      </c>
      <c r="E905" s="40">
        <v>12019</v>
      </c>
      <c r="F905" s="15">
        <v>12790</v>
      </c>
      <c r="G905" s="171">
        <v>12714.75</v>
      </c>
      <c r="H905" s="94">
        <f t="shared" si="15"/>
        <v>0.994116497263487</v>
      </c>
    </row>
    <row r="906" spans="1:8" ht="12.75">
      <c r="A906" s="95"/>
      <c r="B906" s="22"/>
      <c r="C906" s="129" t="s">
        <v>191</v>
      </c>
      <c r="D906" s="131" t="s">
        <v>339</v>
      </c>
      <c r="E906" s="40">
        <v>2000</v>
      </c>
      <c r="F906" s="15">
        <v>0</v>
      </c>
      <c r="G906" s="171">
        <v>0</v>
      </c>
      <c r="H906" s="94"/>
    </row>
    <row r="907" spans="1:8" ht="12.75">
      <c r="A907" s="95"/>
      <c r="B907" s="22"/>
      <c r="C907" s="133" t="s">
        <v>67</v>
      </c>
      <c r="D907" s="132">
        <v>4210</v>
      </c>
      <c r="E907" s="40">
        <v>9566</v>
      </c>
      <c r="F907" s="15">
        <v>19715</v>
      </c>
      <c r="G907" s="171">
        <v>19712.32</v>
      </c>
      <c r="H907" s="94">
        <f t="shared" si="15"/>
        <v>0.9998640628962718</v>
      </c>
    </row>
    <row r="908" spans="1:8" ht="12.75">
      <c r="A908" s="95"/>
      <c r="B908" s="22"/>
      <c r="C908" s="129" t="s">
        <v>308</v>
      </c>
      <c r="D908" s="132">
        <v>4240</v>
      </c>
      <c r="E908" s="40">
        <v>4535</v>
      </c>
      <c r="F908" s="15">
        <v>6909</v>
      </c>
      <c r="G908" s="171">
        <v>6908.43</v>
      </c>
      <c r="H908" s="94">
        <f aca="true" t="shared" si="16" ref="H908:H971">G908/F908</f>
        <v>0.9999174989144595</v>
      </c>
    </row>
    <row r="909" spans="1:8" ht="12.75">
      <c r="A909" s="95"/>
      <c r="B909" s="22"/>
      <c r="C909" s="129" t="s">
        <v>37</v>
      </c>
      <c r="D909" s="132">
        <v>4260</v>
      </c>
      <c r="E909" s="40">
        <v>4300</v>
      </c>
      <c r="F909" s="15">
        <v>7098</v>
      </c>
      <c r="G909" s="171">
        <v>7067.47</v>
      </c>
      <c r="H909" s="94">
        <f t="shared" si="16"/>
        <v>0.9956987883910962</v>
      </c>
    </row>
    <row r="910" spans="1:8" ht="12.75">
      <c r="A910" s="95"/>
      <c r="B910" s="22"/>
      <c r="C910" s="129" t="s">
        <v>38</v>
      </c>
      <c r="D910" s="132">
        <v>4270</v>
      </c>
      <c r="E910" s="40">
        <v>800</v>
      </c>
      <c r="F910" s="15">
        <v>19322</v>
      </c>
      <c r="G910" s="171">
        <v>19321.48</v>
      </c>
      <c r="H910" s="94">
        <f t="shared" si="16"/>
        <v>0.9999730876720836</v>
      </c>
    </row>
    <row r="911" spans="1:8" ht="12.75">
      <c r="A911" s="95"/>
      <c r="B911" s="22"/>
      <c r="C911" s="129" t="s">
        <v>19</v>
      </c>
      <c r="D911" s="132">
        <v>4280</v>
      </c>
      <c r="E911" s="40">
        <v>1420</v>
      </c>
      <c r="F911" s="15">
        <v>747</v>
      </c>
      <c r="G911" s="171">
        <v>747</v>
      </c>
      <c r="H911" s="94">
        <f t="shared" si="16"/>
        <v>1</v>
      </c>
    </row>
    <row r="912" spans="1:8" ht="12.75">
      <c r="A912" s="95"/>
      <c r="B912" s="22"/>
      <c r="C912" s="129" t="s">
        <v>39</v>
      </c>
      <c r="D912" s="132">
        <v>4300</v>
      </c>
      <c r="E912" s="40">
        <v>1400</v>
      </c>
      <c r="F912" s="15">
        <v>1800</v>
      </c>
      <c r="G912" s="171">
        <v>1800</v>
      </c>
      <c r="H912" s="94">
        <f t="shared" si="16"/>
        <v>1</v>
      </c>
    </row>
    <row r="913" spans="1:8" ht="12.75">
      <c r="A913" s="95"/>
      <c r="B913" s="22"/>
      <c r="C913" s="129" t="s">
        <v>199</v>
      </c>
      <c r="D913" s="132">
        <v>4350</v>
      </c>
      <c r="E913" s="40">
        <v>50</v>
      </c>
      <c r="F913" s="15">
        <v>50</v>
      </c>
      <c r="G913" s="171">
        <v>50</v>
      </c>
      <c r="H913" s="94">
        <f t="shared" si="16"/>
        <v>1</v>
      </c>
    </row>
    <row r="914" spans="1:8" ht="12.75">
      <c r="A914" s="95"/>
      <c r="B914" s="22"/>
      <c r="C914" s="129" t="s">
        <v>329</v>
      </c>
      <c r="D914" s="132">
        <v>4370</v>
      </c>
      <c r="E914" s="40">
        <v>200</v>
      </c>
      <c r="F914" s="15">
        <v>200</v>
      </c>
      <c r="G914" s="171">
        <v>200</v>
      </c>
      <c r="H914" s="94">
        <f t="shared" si="16"/>
        <v>1</v>
      </c>
    </row>
    <row r="915" spans="1:8" ht="12.75">
      <c r="A915" s="95"/>
      <c r="B915" s="22"/>
      <c r="C915" s="129" t="s">
        <v>166</v>
      </c>
      <c r="D915" s="132">
        <v>4440</v>
      </c>
      <c r="E915" s="40">
        <v>32455</v>
      </c>
      <c r="F915" s="15">
        <v>34836</v>
      </c>
      <c r="G915" s="171">
        <v>34835.03</v>
      </c>
      <c r="H915" s="94">
        <f t="shared" si="16"/>
        <v>0.9999721552417039</v>
      </c>
    </row>
    <row r="916" spans="1:8" ht="24">
      <c r="A916" s="95"/>
      <c r="B916" s="22"/>
      <c r="C916" s="129" t="s">
        <v>255</v>
      </c>
      <c r="D916" s="132">
        <v>4700</v>
      </c>
      <c r="E916" s="40">
        <v>150</v>
      </c>
      <c r="F916" s="15">
        <v>150</v>
      </c>
      <c r="G916" s="171">
        <v>150</v>
      </c>
      <c r="H916" s="94">
        <f t="shared" si="16"/>
        <v>1</v>
      </c>
    </row>
    <row r="917" spans="1:8" ht="24">
      <c r="A917" s="95"/>
      <c r="B917" s="22"/>
      <c r="C917" s="129" t="s">
        <v>328</v>
      </c>
      <c r="D917" s="132">
        <v>4740</v>
      </c>
      <c r="E917" s="40">
        <v>200</v>
      </c>
      <c r="F917" s="15">
        <v>0</v>
      </c>
      <c r="G917" s="171">
        <v>0</v>
      </c>
      <c r="H917" s="94"/>
    </row>
    <row r="918" spans="1:8" ht="24">
      <c r="A918" s="95"/>
      <c r="B918" s="22"/>
      <c r="C918" s="129" t="s">
        <v>257</v>
      </c>
      <c r="D918" s="132">
        <v>4750</v>
      </c>
      <c r="E918" s="40">
        <v>200</v>
      </c>
      <c r="F918" s="15">
        <v>200</v>
      </c>
      <c r="G918" s="171">
        <v>200</v>
      </c>
      <c r="H918" s="94">
        <f t="shared" si="16"/>
        <v>1</v>
      </c>
    </row>
    <row r="919" spans="1:8" ht="24">
      <c r="A919" s="95"/>
      <c r="B919" s="29">
        <v>85406</v>
      </c>
      <c r="C919" s="88" t="s">
        <v>196</v>
      </c>
      <c r="D919" s="31"/>
      <c r="E919" s="43">
        <f>SUM(E920:E933)</f>
        <v>903690</v>
      </c>
      <c r="F919" s="43">
        <f>SUM(F920:F933)</f>
        <v>938468</v>
      </c>
      <c r="G919" s="173">
        <f>SUM(G920:G933)</f>
        <v>938462.17</v>
      </c>
      <c r="H919" s="94">
        <f t="shared" si="16"/>
        <v>0.999993787747691</v>
      </c>
    </row>
    <row r="920" spans="1:8" ht="12.75">
      <c r="A920" s="96"/>
      <c r="B920" s="22"/>
      <c r="C920" s="129" t="s">
        <v>33</v>
      </c>
      <c r="D920" s="131" t="s">
        <v>304</v>
      </c>
      <c r="E920" s="40">
        <v>656014</v>
      </c>
      <c r="F920" s="15">
        <v>684534</v>
      </c>
      <c r="G920" s="171">
        <v>684533.41</v>
      </c>
      <c r="H920" s="94">
        <f t="shared" si="16"/>
        <v>0.9999991380997877</v>
      </c>
    </row>
    <row r="921" spans="1:8" ht="12.75">
      <c r="A921" s="96"/>
      <c r="B921" s="22"/>
      <c r="C921" s="129" t="s">
        <v>34</v>
      </c>
      <c r="D921" s="131" t="s">
        <v>305</v>
      </c>
      <c r="E921" s="40">
        <v>51915</v>
      </c>
      <c r="F921" s="15">
        <v>51310</v>
      </c>
      <c r="G921" s="171">
        <v>51309.02</v>
      </c>
      <c r="H921" s="94">
        <f t="shared" si="16"/>
        <v>0.9999809004092769</v>
      </c>
    </row>
    <row r="922" spans="1:8" ht="12.75">
      <c r="A922" s="96"/>
      <c r="B922" s="22"/>
      <c r="C922" s="129" t="s">
        <v>35</v>
      </c>
      <c r="D922" s="131" t="s">
        <v>306</v>
      </c>
      <c r="E922" s="40">
        <v>109304</v>
      </c>
      <c r="F922" s="15">
        <v>106649</v>
      </c>
      <c r="G922" s="171">
        <v>106648.21</v>
      </c>
      <c r="H922" s="94">
        <f t="shared" si="16"/>
        <v>0.9999925925231367</v>
      </c>
    </row>
    <row r="923" spans="1:8" ht="12.75">
      <c r="A923" s="96"/>
      <c r="B923" s="22"/>
      <c r="C923" s="129" t="s">
        <v>80</v>
      </c>
      <c r="D923" s="131" t="s">
        <v>307</v>
      </c>
      <c r="E923" s="40">
        <v>17345</v>
      </c>
      <c r="F923" s="15">
        <v>16626</v>
      </c>
      <c r="G923" s="171">
        <v>16625.02</v>
      </c>
      <c r="H923" s="94">
        <f t="shared" si="16"/>
        <v>0.9999410561770721</v>
      </c>
    </row>
    <row r="924" spans="1:8" ht="12.75">
      <c r="A924" s="96"/>
      <c r="B924" s="22"/>
      <c r="C924" s="133" t="s">
        <v>67</v>
      </c>
      <c r="D924" s="132">
        <v>4210</v>
      </c>
      <c r="E924" s="40">
        <v>4535</v>
      </c>
      <c r="F924" s="15">
        <v>16740</v>
      </c>
      <c r="G924" s="171">
        <v>16739.99</v>
      </c>
      <c r="H924" s="94">
        <f t="shared" si="16"/>
        <v>0.999999402628435</v>
      </c>
    </row>
    <row r="925" spans="1:8" ht="12.75">
      <c r="A925" s="96"/>
      <c r="B925" s="22"/>
      <c r="C925" s="129" t="s">
        <v>308</v>
      </c>
      <c r="D925" s="132">
        <v>4240</v>
      </c>
      <c r="E925" s="40">
        <v>1235</v>
      </c>
      <c r="F925" s="15">
        <v>1235</v>
      </c>
      <c r="G925" s="171">
        <v>1235</v>
      </c>
      <c r="H925" s="94">
        <f t="shared" si="16"/>
        <v>1</v>
      </c>
    </row>
    <row r="926" spans="1:8" ht="12.75">
      <c r="A926" s="96"/>
      <c r="B926" s="22"/>
      <c r="C926" s="129" t="s">
        <v>19</v>
      </c>
      <c r="D926" s="132">
        <v>4280</v>
      </c>
      <c r="E926" s="40">
        <v>760</v>
      </c>
      <c r="F926" s="15">
        <v>660</v>
      </c>
      <c r="G926" s="171">
        <v>660</v>
      </c>
      <c r="H926" s="94">
        <f t="shared" si="16"/>
        <v>1</v>
      </c>
    </row>
    <row r="927" spans="1:8" ht="12.75">
      <c r="A927" s="96"/>
      <c r="B927" s="22"/>
      <c r="C927" s="129" t="s">
        <v>39</v>
      </c>
      <c r="D927" s="132">
        <v>4300</v>
      </c>
      <c r="E927" s="40">
        <v>17809</v>
      </c>
      <c r="F927" s="15">
        <v>18741</v>
      </c>
      <c r="G927" s="171">
        <v>18740.97</v>
      </c>
      <c r="H927" s="94">
        <f t="shared" si="16"/>
        <v>0.9999983992316313</v>
      </c>
    </row>
    <row r="928" spans="1:8" ht="12.75">
      <c r="A928" s="96"/>
      <c r="B928" s="22"/>
      <c r="C928" s="129" t="s">
        <v>199</v>
      </c>
      <c r="D928" s="132">
        <v>4350</v>
      </c>
      <c r="E928" s="40">
        <v>803</v>
      </c>
      <c r="F928" s="15">
        <v>348</v>
      </c>
      <c r="G928" s="171">
        <v>348</v>
      </c>
      <c r="H928" s="94">
        <f t="shared" si="16"/>
        <v>1</v>
      </c>
    </row>
    <row r="929" spans="1:8" ht="12.75">
      <c r="A929" s="96"/>
      <c r="B929" s="22"/>
      <c r="C929" s="129" t="s">
        <v>309</v>
      </c>
      <c r="D929" s="132">
        <v>4370</v>
      </c>
      <c r="E929" s="40">
        <v>4939</v>
      </c>
      <c r="F929" s="15">
        <v>2274</v>
      </c>
      <c r="G929" s="171">
        <v>2273.15</v>
      </c>
      <c r="H929" s="94">
        <f t="shared" si="16"/>
        <v>0.9996262093227792</v>
      </c>
    </row>
    <row r="930" spans="1:8" ht="12.75">
      <c r="A930" s="96"/>
      <c r="B930" s="22"/>
      <c r="C930" s="129" t="s">
        <v>40</v>
      </c>
      <c r="D930" s="132">
        <v>4410</v>
      </c>
      <c r="E930" s="40">
        <v>772</v>
      </c>
      <c r="F930" s="15">
        <v>786</v>
      </c>
      <c r="G930" s="171">
        <v>785.1</v>
      </c>
      <c r="H930" s="94">
        <f t="shared" si="16"/>
        <v>0.9988549618320611</v>
      </c>
    </row>
    <row r="931" spans="1:8" ht="12.75">
      <c r="A931" s="96"/>
      <c r="B931" s="22"/>
      <c r="C931" s="129" t="s">
        <v>166</v>
      </c>
      <c r="D931" s="132">
        <v>4440</v>
      </c>
      <c r="E931" s="40">
        <v>35518</v>
      </c>
      <c r="F931" s="15">
        <v>35806</v>
      </c>
      <c r="G931" s="171">
        <v>35806</v>
      </c>
      <c r="H931" s="94">
        <f t="shared" si="16"/>
        <v>1</v>
      </c>
    </row>
    <row r="932" spans="1:8" ht="12.75">
      <c r="A932" s="96"/>
      <c r="B932" s="22"/>
      <c r="C932" s="48" t="s">
        <v>328</v>
      </c>
      <c r="D932" s="132">
        <v>4740</v>
      </c>
      <c r="E932" s="40">
        <v>696</v>
      </c>
      <c r="F932" s="15">
        <v>696</v>
      </c>
      <c r="G932" s="171">
        <v>696</v>
      </c>
      <c r="H932" s="94">
        <f t="shared" si="16"/>
        <v>1</v>
      </c>
    </row>
    <row r="933" spans="1:8" ht="24">
      <c r="A933" s="96"/>
      <c r="B933" s="22"/>
      <c r="C933" s="129" t="s">
        <v>257</v>
      </c>
      <c r="D933" s="132">
        <v>4750</v>
      </c>
      <c r="E933" s="40">
        <v>2045</v>
      </c>
      <c r="F933" s="15">
        <v>2063</v>
      </c>
      <c r="G933" s="171">
        <v>2062.3</v>
      </c>
      <c r="H933" s="94">
        <f t="shared" si="16"/>
        <v>0.9996606883179836</v>
      </c>
    </row>
    <row r="934" spans="1:8" ht="18" customHeight="1">
      <c r="A934" s="95"/>
      <c r="B934" s="29">
        <v>85410</v>
      </c>
      <c r="C934" s="45" t="s">
        <v>121</v>
      </c>
      <c r="D934" s="31"/>
      <c r="E934" s="43">
        <f>SUM(E935:E963)</f>
        <v>5245927</v>
      </c>
      <c r="F934" s="43">
        <f>SUM(F935:F963)</f>
        <v>6854594</v>
      </c>
      <c r="G934" s="173">
        <f>SUM(G935:G963)</f>
        <v>6810239.08</v>
      </c>
      <c r="H934" s="94">
        <f t="shared" si="16"/>
        <v>0.993529168904825</v>
      </c>
    </row>
    <row r="935" spans="1:8" ht="24">
      <c r="A935" s="96"/>
      <c r="B935" s="22"/>
      <c r="C935" s="55" t="s">
        <v>214</v>
      </c>
      <c r="D935" s="32">
        <v>2540</v>
      </c>
      <c r="E935" s="33">
        <v>283500</v>
      </c>
      <c r="F935" s="15">
        <v>282825</v>
      </c>
      <c r="G935" s="171">
        <v>282825</v>
      </c>
      <c r="H935" s="94">
        <f t="shared" si="16"/>
        <v>1</v>
      </c>
    </row>
    <row r="936" spans="1:8" ht="12.75">
      <c r="A936" s="95"/>
      <c r="B936" s="22"/>
      <c r="C936" s="129" t="s">
        <v>201</v>
      </c>
      <c r="D936" s="131" t="s">
        <v>303</v>
      </c>
      <c r="E936" s="40">
        <v>4600</v>
      </c>
      <c r="F936" s="15">
        <v>6212</v>
      </c>
      <c r="G936" s="171">
        <v>6204.87</v>
      </c>
      <c r="H936" s="94">
        <f t="shared" si="16"/>
        <v>0.9988522215067611</v>
      </c>
    </row>
    <row r="937" spans="1:8" ht="12.75">
      <c r="A937" s="95"/>
      <c r="B937" s="22"/>
      <c r="C937" s="129" t="s">
        <v>33</v>
      </c>
      <c r="D937" s="131" t="s">
        <v>304</v>
      </c>
      <c r="E937" s="40">
        <v>2206047</v>
      </c>
      <c r="F937" s="15">
        <v>2533620</v>
      </c>
      <c r="G937" s="171">
        <v>2533564.09</v>
      </c>
      <c r="H937" s="94">
        <f t="shared" si="16"/>
        <v>0.9999779327602403</v>
      </c>
    </row>
    <row r="938" spans="1:8" ht="12.75">
      <c r="A938" s="95"/>
      <c r="B938" s="22"/>
      <c r="C938" s="129" t="s">
        <v>34</v>
      </c>
      <c r="D938" s="131" t="s">
        <v>305</v>
      </c>
      <c r="E938" s="40">
        <v>151525</v>
      </c>
      <c r="F938" s="15">
        <v>152829</v>
      </c>
      <c r="G938" s="171">
        <v>152827.88</v>
      </c>
      <c r="H938" s="94">
        <f t="shared" si="16"/>
        <v>0.9999926715479392</v>
      </c>
    </row>
    <row r="939" spans="1:8" ht="12.75">
      <c r="A939" s="95"/>
      <c r="B939" s="22"/>
      <c r="C939" s="129" t="s">
        <v>35</v>
      </c>
      <c r="D939" s="131" t="s">
        <v>306</v>
      </c>
      <c r="E939" s="40">
        <v>364274</v>
      </c>
      <c r="F939" s="15">
        <v>339512</v>
      </c>
      <c r="G939" s="171">
        <v>339041.43</v>
      </c>
      <c r="H939" s="94">
        <f t="shared" si="16"/>
        <v>0.9986139812436674</v>
      </c>
    </row>
    <row r="940" spans="1:8" ht="12.75">
      <c r="A940" s="95"/>
      <c r="B940" s="22"/>
      <c r="C940" s="129" t="s">
        <v>80</v>
      </c>
      <c r="D940" s="131" t="s">
        <v>307</v>
      </c>
      <c r="E940" s="40">
        <v>57797</v>
      </c>
      <c r="F940" s="15">
        <v>61888</v>
      </c>
      <c r="G940" s="171">
        <v>61439.87</v>
      </c>
      <c r="H940" s="94">
        <f t="shared" si="16"/>
        <v>0.9927590162874871</v>
      </c>
    </row>
    <row r="941" spans="1:8" ht="12.75">
      <c r="A941" s="95"/>
      <c r="B941" s="22"/>
      <c r="C941" s="129" t="s">
        <v>191</v>
      </c>
      <c r="D941" s="132">
        <v>4170</v>
      </c>
      <c r="E941" s="40">
        <v>22552</v>
      </c>
      <c r="F941" s="15">
        <v>11550</v>
      </c>
      <c r="G941" s="171">
        <v>11550</v>
      </c>
      <c r="H941" s="94">
        <f t="shared" si="16"/>
        <v>1</v>
      </c>
    </row>
    <row r="942" spans="1:8" ht="12.75">
      <c r="A942" s="95"/>
      <c r="B942" s="22"/>
      <c r="C942" s="133" t="s">
        <v>67</v>
      </c>
      <c r="D942" s="132">
        <v>4210</v>
      </c>
      <c r="E942" s="40">
        <v>306147</v>
      </c>
      <c r="F942" s="15">
        <v>450688</v>
      </c>
      <c r="G942" s="171">
        <v>450676.61</v>
      </c>
      <c r="H942" s="94">
        <f t="shared" si="16"/>
        <v>0.999974727527691</v>
      </c>
    </row>
    <row r="943" spans="1:8" ht="12.75">
      <c r="A943" s="95"/>
      <c r="B943" s="22"/>
      <c r="C943" s="133" t="s">
        <v>313</v>
      </c>
      <c r="D943" s="132">
        <v>4220</v>
      </c>
      <c r="E943" s="40">
        <v>595813</v>
      </c>
      <c r="F943" s="15">
        <v>803575</v>
      </c>
      <c r="G943" s="171">
        <v>803008.67</v>
      </c>
      <c r="H943" s="94">
        <f t="shared" si="16"/>
        <v>0.9992952369100583</v>
      </c>
    </row>
    <row r="944" spans="1:8" ht="12.75">
      <c r="A944" s="95"/>
      <c r="B944" s="22"/>
      <c r="C944" s="129" t="s">
        <v>308</v>
      </c>
      <c r="D944" s="132">
        <v>4240</v>
      </c>
      <c r="E944" s="40">
        <v>6100</v>
      </c>
      <c r="F944" s="15">
        <v>31100</v>
      </c>
      <c r="G944" s="171">
        <v>31096.64</v>
      </c>
      <c r="H944" s="94">
        <f t="shared" si="16"/>
        <v>0.999891961414791</v>
      </c>
    </row>
    <row r="945" spans="1:8" ht="12.75">
      <c r="A945" s="95"/>
      <c r="B945" s="22"/>
      <c r="C945" s="129" t="s">
        <v>37</v>
      </c>
      <c r="D945" s="132">
        <v>4260</v>
      </c>
      <c r="E945" s="40">
        <v>339045</v>
      </c>
      <c r="F945" s="15">
        <v>414064</v>
      </c>
      <c r="G945" s="171">
        <v>414043.81</v>
      </c>
      <c r="H945" s="94">
        <f t="shared" si="16"/>
        <v>0.9999512394219251</v>
      </c>
    </row>
    <row r="946" spans="1:8" ht="12.75">
      <c r="A946" s="95"/>
      <c r="B946" s="22"/>
      <c r="C946" s="129" t="s">
        <v>38</v>
      </c>
      <c r="D946" s="132">
        <v>4270</v>
      </c>
      <c r="E946" s="40">
        <v>333630</v>
      </c>
      <c r="F946" s="15">
        <v>449856</v>
      </c>
      <c r="G946" s="171">
        <v>449846.53</v>
      </c>
      <c r="H946" s="94">
        <f t="shared" si="16"/>
        <v>0.9999789488191777</v>
      </c>
    </row>
    <row r="947" spans="1:8" ht="12.75">
      <c r="A947" s="95"/>
      <c r="B947" s="22"/>
      <c r="C947" s="129" t="s">
        <v>19</v>
      </c>
      <c r="D947" s="132">
        <v>4280</v>
      </c>
      <c r="E947" s="40">
        <v>4500</v>
      </c>
      <c r="F947" s="15">
        <v>5895</v>
      </c>
      <c r="G947" s="171">
        <v>5888</v>
      </c>
      <c r="H947" s="94">
        <f t="shared" si="16"/>
        <v>0.9988125530110263</v>
      </c>
    </row>
    <row r="948" spans="1:8" ht="12.75">
      <c r="A948" s="95"/>
      <c r="B948" s="22"/>
      <c r="C948" s="129" t="s">
        <v>39</v>
      </c>
      <c r="D948" s="132">
        <v>4300</v>
      </c>
      <c r="E948" s="40">
        <v>104051</v>
      </c>
      <c r="F948" s="15">
        <v>211735</v>
      </c>
      <c r="G948" s="171">
        <v>211702.01</v>
      </c>
      <c r="H948" s="94">
        <f t="shared" si="16"/>
        <v>0.9998441920324935</v>
      </c>
    </row>
    <row r="949" spans="1:8" ht="12.75">
      <c r="A949" s="95"/>
      <c r="B949" s="22"/>
      <c r="C949" s="129" t="s">
        <v>199</v>
      </c>
      <c r="D949" s="132">
        <v>4350</v>
      </c>
      <c r="E949" s="40">
        <v>3228</v>
      </c>
      <c r="F949" s="15">
        <v>3073</v>
      </c>
      <c r="G949" s="171">
        <v>2897.46</v>
      </c>
      <c r="H949" s="94">
        <f t="shared" si="16"/>
        <v>0.942876667751383</v>
      </c>
    </row>
    <row r="950" spans="1:8" ht="12.75">
      <c r="A950" s="95"/>
      <c r="B950" s="22"/>
      <c r="C950" s="129" t="s">
        <v>309</v>
      </c>
      <c r="D950" s="132">
        <v>4370</v>
      </c>
      <c r="E950" s="40">
        <v>12616</v>
      </c>
      <c r="F950" s="15">
        <v>11173</v>
      </c>
      <c r="G950" s="171">
        <v>11026.11</v>
      </c>
      <c r="H950" s="94">
        <f t="shared" si="16"/>
        <v>0.9868531280766133</v>
      </c>
    </row>
    <row r="951" spans="1:8" ht="24">
      <c r="A951" s="95"/>
      <c r="B951" s="22"/>
      <c r="C951" s="129" t="s">
        <v>310</v>
      </c>
      <c r="D951" s="132">
        <v>4390</v>
      </c>
      <c r="E951" s="40">
        <v>500</v>
      </c>
      <c r="F951" s="15">
        <v>100</v>
      </c>
      <c r="G951" s="171">
        <v>74.4</v>
      </c>
      <c r="H951" s="94">
        <f t="shared" si="16"/>
        <v>0.7440000000000001</v>
      </c>
    </row>
    <row r="952" spans="1:8" ht="12.75">
      <c r="A952" s="95"/>
      <c r="B952" s="22"/>
      <c r="C952" s="129" t="s">
        <v>40</v>
      </c>
      <c r="D952" s="132">
        <v>4410</v>
      </c>
      <c r="E952" s="40">
        <v>800</v>
      </c>
      <c r="F952" s="15">
        <v>145</v>
      </c>
      <c r="G952" s="171">
        <v>144.78</v>
      </c>
      <c r="H952" s="94">
        <f t="shared" si="16"/>
        <v>0.9984827586206897</v>
      </c>
    </row>
    <row r="953" spans="1:8" ht="12.75">
      <c r="A953" s="95"/>
      <c r="B953" s="22"/>
      <c r="C953" s="129" t="s">
        <v>166</v>
      </c>
      <c r="D953" s="132">
        <v>4440</v>
      </c>
      <c r="E953" s="40">
        <v>126502</v>
      </c>
      <c r="F953" s="15">
        <v>144070</v>
      </c>
      <c r="G953" s="171">
        <v>144070</v>
      </c>
      <c r="H953" s="94">
        <f t="shared" si="16"/>
        <v>1</v>
      </c>
    </row>
    <row r="954" spans="1:8" ht="24">
      <c r="A954" s="95"/>
      <c r="B954" s="22"/>
      <c r="C954" s="129" t="s">
        <v>255</v>
      </c>
      <c r="D954" s="132">
        <v>4700</v>
      </c>
      <c r="E954" s="40">
        <v>7000</v>
      </c>
      <c r="F954" s="15">
        <v>5690</v>
      </c>
      <c r="G954" s="171">
        <v>5687.6</v>
      </c>
      <c r="H954" s="94">
        <f t="shared" si="16"/>
        <v>0.9995782073813709</v>
      </c>
    </row>
    <row r="955" spans="1:8" ht="24">
      <c r="A955" s="95"/>
      <c r="B955" s="22"/>
      <c r="C955" s="129" t="s">
        <v>311</v>
      </c>
      <c r="D955" s="132">
        <v>4740</v>
      </c>
      <c r="E955" s="40">
        <v>2700</v>
      </c>
      <c r="F955" s="15">
        <v>2632</v>
      </c>
      <c r="G955" s="171">
        <v>2631.28</v>
      </c>
      <c r="H955" s="94">
        <f t="shared" si="16"/>
        <v>0.999726443768997</v>
      </c>
    </row>
    <row r="956" spans="1:8" ht="24">
      <c r="A956" s="95"/>
      <c r="B956" s="22"/>
      <c r="C956" s="129" t="s">
        <v>257</v>
      </c>
      <c r="D956" s="132">
        <v>4750</v>
      </c>
      <c r="E956" s="40">
        <v>13000</v>
      </c>
      <c r="F956" s="15">
        <v>21017</v>
      </c>
      <c r="G956" s="171">
        <v>20671.61</v>
      </c>
      <c r="H956" s="94">
        <f t="shared" si="16"/>
        <v>0.9835661607270305</v>
      </c>
    </row>
    <row r="957" spans="1:8" ht="12.75">
      <c r="A957" s="95"/>
      <c r="B957" s="22"/>
      <c r="C957" s="129" t="s">
        <v>418</v>
      </c>
      <c r="D957" s="132">
        <v>4990</v>
      </c>
      <c r="E957" s="40"/>
      <c r="F957" s="15"/>
      <c r="G957" s="171">
        <v>0</v>
      </c>
      <c r="H957" s="94"/>
    </row>
    <row r="958" spans="1:8" ht="12.75">
      <c r="A958" s="95"/>
      <c r="B958" s="22"/>
      <c r="C958" s="129" t="s">
        <v>364</v>
      </c>
      <c r="D958" s="132">
        <v>6050</v>
      </c>
      <c r="E958" s="15">
        <v>100000</v>
      </c>
      <c r="F958" s="15">
        <v>118534</v>
      </c>
      <c r="G958" s="171">
        <v>118534</v>
      </c>
      <c r="H958" s="94">
        <f t="shared" si="16"/>
        <v>1</v>
      </c>
    </row>
    <row r="959" spans="1:8" ht="12.75">
      <c r="A959" s="95"/>
      <c r="B959" s="22"/>
      <c r="C959" s="129" t="s">
        <v>365</v>
      </c>
      <c r="D959" s="132">
        <v>6050</v>
      </c>
      <c r="E959" s="15">
        <v>100000</v>
      </c>
      <c r="F959" s="15">
        <v>100000</v>
      </c>
      <c r="G959" s="171">
        <v>99222.97</v>
      </c>
      <c r="H959" s="94">
        <f t="shared" si="16"/>
        <v>0.9922297</v>
      </c>
    </row>
    <row r="960" spans="1:8" ht="12.75">
      <c r="A960" s="95"/>
      <c r="B960" s="22"/>
      <c r="C960" s="129" t="s">
        <v>366</v>
      </c>
      <c r="D960" s="132">
        <v>6050</v>
      </c>
      <c r="E960" s="15">
        <v>100000</v>
      </c>
      <c r="F960" s="15">
        <v>85092</v>
      </c>
      <c r="G960" s="171">
        <v>85091.96</v>
      </c>
      <c r="H960" s="94">
        <f t="shared" si="16"/>
        <v>0.9999995299205566</v>
      </c>
    </row>
    <row r="961" spans="1:8" ht="12.75">
      <c r="A961" s="95"/>
      <c r="B961" s="22"/>
      <c r="C961" s="28" t="s">
        <v>413</v>
      </c>
      <c r="D961" s="32">
        <v>6050</v>
      </c>
      <c r="E961" s="15">
        <v>0</v>
      </c>
      <c r="F961" s="15">
        <v>550000</v>
      </c>
      <c r="G961" s="171">
        <v>508757.1</v>
      </c>
      <c r="H961" s="94">
        <f t="shared" si="16"/>
        <v>0.925012909090909</v>
      </c>
    </row>
    <row r="962" spans="1:8" ht="12.75">
      <c r="A962" s="95"/>
      <c r="B962" s="22"/>
      <c r="C962" s="28" t="s">
        <v>451</v>
      </c>
      <c r="D962" s="32">
        <v>6060</v>
      </c>
      <c r="E962" s="15"/>
      <c r="F962" s="15">
        <v>40000</v>
      </c>
      <c r="G962" s="171">
        <v>40000</v>
      </c>
      <c r="H962" s="94">
        <f t="shared" si="16"/>
        <v>1</v>
      </c>
    </row>
    <row r="963" spans="1:8" ht="12.75">
      <c r="A963" s="95"/>
      <c r="B963" s="22"/>
      <c r="C963" s="28" t="s">
        <v>414</v>
      </c>
      <c r="D963" s="32">
        <v>6060</v>
      </c>
      <c r="E963" s="15">
        <v>0</v>
      </c>
      <c r="F963" s="15">
        <v>17719</v>
      </c>
      <c r="G963" s="171">
        <v>17714.4</v>
      </c>
      <c r="H963" s="94">
        <f t="shared" si="16"/>
        <v>0.9997403916699589</v>
      </c>
    </row>
    <row r="964" spans="1:8" ht="12.75">
      <c r="A964" s="95"/>
      <c r="B964" s="83" t="s">
        <v>250</v>
      </c>
      <c r="C964" s="89" t="s">
        <v>125</v>
      </c>
      <c r="D964" s="31"/>
      <c r="E964" s="20">
        <f>SUM(E965:E966)</f>
        <v>70000</v>
      </c>
      <c r="F964" s="20">
        <f>SUM(F965:F966)</f>
        <v>817861</v>
      </c>
      <c r="G964" s="164">
        <f>SUM(G965:G966)</f>
        <v>764943.17</v>
      </c>
      <c r="H964" s="94">
        <f t="shared" si="16"/>
        <v>0.9352972815674058</v>
      </c>
    </row>
    <row r="965" spans="1:8" ht="12.75">
      <c r="A965" s="95"/>
      <c r="B965" s="22"/>
      <c r="C965" s="48" t="s">
        <v>203</v>
      </c>
      <c r="D965" s="32">
        <v>3240</v>
      </c>
      <c r="E965" s="40">
        <v>70000</v>
      </c>
      <c r="F965" s="15">
        <v>694173</v>
      </c>
      <c r="G965" s="171">
        <v>690050</v>
      </c>
      <c r="H965" s="94">
        <f t="shared" si="16"/>
        <v>0.9940605583910639</v>
      </c>
    </row>
    <row r="966" spans="1:8" ht="12.75">
      <c r="A966" s="95"/>
      <c r="B966" s="22"/>
      <c r="C966" s="48" t="s">
        <v>197</v>
      </c>
      <c r="D966" s="32">
        <v>3260</v>
      </c>
      <c r="E966" s="15">
        <v>0</v>
      </c>
      <c r="F966" s="15">
        <v>123688</v>
      </c>
      <c r="G966" s="171">
        <v>74893.17</v>
      </c>
      <c r="H966" s="94">
        <f t="shared" si="16"/>
        <v>0.6055006952978462</v>
      </c>
    </row>
    <row r="967" spans="1:8" ht="12.75">
      <c r="A967" s="95"/>
      <c r="B967" s="27" t="s">
        <v>404</v>
      </c>
      <c r="C967" s="87" t="s">
        <v>405</v>
      </c>
      <c r="D967" s="19"/>
      <c r="E967" s="21">
        <f>SUM(E968:E979)</f>
        <v>0</v>
      </c>
      <c r="F967" s="21">
        <f>SUM(F968:F979)</f>
        <v>133344</v>
      </c>
      <c r="G967" s="178">
        <f>SUM(G968:G979)</f>
        <v>133341.6</v>
      </c>
      <c r="H967" s="94">
        <f t="shared" si="16"/>
        <v>0.9999820014398848</v>
      </c>
    </row>
    <row r="968" spans="1:8" ht="12.75">
      <c r="A968" s="95"/>
      <c r="B968" s="22"/>
      <c r="C968" s="129" t="s">
        <v>33</v>
      </c>
      <c r="D968" s="131" t="s">
        <v>304</v>
      </c>
      <c r="E968" s="15"/>
      <c r="F968" s="15">
        <v>58727</v>
      </c>
      <c r="G968" s="171">
        <v>58726.45</v>
      </c>
      <c r="H968" s="94">
        <f t="shared" si="16"/>
        <v>0.9999906346314301</v>
      </c>
    </row>
    <row r="969" spans="1:8" ht="12.75">
      <c r="A969" s="95"/>
      <c r="B969" s="22"/>
      <c r="C969" s="129" t="s">
        <v>35</v>
      </c>
      <c r="D969" s="131" t="s">
        <v>306</v>
      </c>
      <c r="E969" s="15"/>
      <c r="F969" s="15">
        <v>8868</v>
      </c>
      <c r="G969" s="171">
        <v>8867.74</v>
      </c>
      <c r="H969" s="94">
        <f t="shared" si="16"/>
        <v>0.9999706811005864</v>
      </c>
    </row>
    <row r="970" spans="1:8" ht="12.75">
      <c r="A970" s="95"/>
      <c r="B970" s="22"/>
      <c r="C970" s="129" t="s">
        <v>80</v>
      </c>
      <c r="D970" s="131" t="s">
        <v>307</v>
      </c>
      <c r="E970" s="15"/>
      <c r="F970" s="15">
        <v>1440</v>
      </c>
      <c r="G970" s="171">
        <v>1438.8</v>
      </c>
      <c r="H970" s="94">
        <f t="shared" si="16"/>
        <v>0.9991666666666666</v>
      </c>
    </row>
    <row r="971" spans="1:8" ht="12.75">
      <c r="A971" s="95"/>
      <c r="B971" s="22"/>
      <c r="C971" s="133" t="s">
        <v>67</v>
      </c>
      <c r="D971" s="132">
        <v>4210</v>
      </c>
      <c r="E971" s="15"/>
      <c r="F971" s="15">
        <v>22485</v>
      </c>
      <c r="G971" s="171">
        <v>22485</v>
      </c>
      <c r="H971" s="94">
        <f t="shared" si="16"/>
        <v>1</v>
      </c>
    </row>
    <row r="972" spans="1:8" ht="12.75">
      <c r="A972" s="95"/>
      <c r="B972" s="22"/>
      <c r="C972" s="129" t="s">
        <v>308</v>
      </c>
      <c r="D972" s="132">
        <v>4240</v>
      </c>
      <c r="E972" s="15"/>
      <c r="F972" s="15">
        <v>32201</v>
      </c>
      <c r="G972" s="171">
        <v>32200.61</v>
      </c>
      <c r="H972" s="94">
        <f aca="true" t="shared" si="17" ref="H972:H1035">G972/F972</f>
        <v>0.999987888574889</v>
      </c>
    </row>
    <row r="973" spans="1:8" ht="12.75">
      <c r="A973" s="95"/>
      <c r="B973" s="22"/>
      <c r="C973" s="129" t="s">
        <v>37</v>
      </c>
      <c r="D973" s="132">
        <v>4260</v>
      </c>
      <c r="E973" s="15"/>
      <c r="F973" s="15">
        <v>4041</v>
      </c>
      <c r="G973" s="171">
        <v>4041</v>
      </c>
      <c r="H973" s="94">
        <f t="shared" si="17"/>
        <v>1</v>
      </c>
    </row>
    <row r="974" spans="1:8" ht="12.75">
      <c r="A974" s="95"/>
      <c r="B974" s="22"/>
      <c r="C974" s="129" t="s">
        <v>38</v>
      </c>
      <c r="D974" s="132">
        <v>4270</v>
      </c>
      <c r="E974" s="15"/>
      <c r="F974" s="15">
        <v>1037</v>
      </c>
      <c r="G974" s="171">
        <v>1037</v>
      </c>
      <c r="H974" s="94">
        <f t="shared" si="17"/>
        <v>1</v>
      </c>
    </row>
    <row r="975" spans="1:8" ht="12.75">
      <c r="A975" s="95"/>
      <c r="B975" s="22"/>
      <c r="C975" s="129" t="s">
        <v>19</v>
      </c>
      <c r="D975" s="132">
        <v>4280</v>
      </c>
      <c r="E975" s="15"/>
      <c r="F975" s="15">
        <v>60</v>
      </c>
      <c r="G975" s="171">
        <v>60</v>
      </c>
      <c r="H975" s="94">
        <f t="shared" si="17"/>
        <v>1</v>
      </c>
    </row>
    <row r="976" spans="1:8" ht="12.75">
      <c r="A976" s="95"/>
      <c r="B976" s="22"/>
      <c r="C976" s="129" t="s">
        <v>39</v>
      </c>
      <c r="D976" s="132">
        <v>4300</v>
      </c>
      <c r="E976" s="15"/>
      <c r="F976" s="15">
        <v>2723</v>
      </c>
      <c r="G976" s="171">
        <v>2723</v>
      </c>
      <c r="H976" s="94">
        <f t="shared" si="17"/>
        <v>1</v>
      </c>
    </row>
    <row r="977" spans="1:8" ht="12.75">
      <c r="A977" s="95"/>
      <c r="B977" s="22"/>
      <c r="C977" s="129" t="s">
        <v>309</v>
      </c>
      <c r="D977" s="132">
        <v>4370</v>
      </c>
      <c r="E977" s="15"/>
      <c r="F977" s="15">
        <v>130</v>
      </c>
      <c r="G977" s="171">
        <v>130</v>
      </c>
      <c r="H977" s="94">
        <f t="shared" si="17"/>
        <v>1</v>
      </c>
    </row>
    <row r="978" spans="1:8" ht="12.75">
      <c r="A978" s="95"/>
      <c r="B978" s="22"/>
      <c r="C978" s="129" t="s">
        <v>166</v>
      </c>
      <c r="D978" s="132">
        <v>4440</v>
      </c>
      <c r="E978" s="15"/>
      <c r="F978" s="15">
        <v>1632</v>
      </c>
      <c r="G978" s="171">
        <v>1632</v>
      </c>
      <c r="H978" s="94">
        <f t="shared" si="17"/>
        <v>1</v>
      </c>
    </row>
    <row r="979" spans="1:8" ht="24">
      <c r="A979" s="95"/>
      <c r="B979" s="22"/>
      <c r="C979" s="129" t="s">
        <v>311</v>
      </c>
      <c r="D979" s="132">
        <v>4740</v>
      </c>
      <c r="E979" s="15"/>
      <c r="F979" s="15">
        <v>0</v>
      </c>
      <c r="G979" s="171"/>
      <c r="H979" s="94"/>
    </row>
    <row r="980" spans="1:8" ht="18" customHeight="1">
      <c r="A980" s="95"/>
      <c r="B980" s="29" t="s">
        <v>162</v>
      </c>
      <c r="C980" s="45" t="s">
        <v>163</v>
      </c>
      <c r="D980" s="31"/>
      <c r="E980" s="43">
        <f>SUM(E981:E982)</f>
        <v>15660</v>
      </c>
      <c r="F980" s="43">
        <f>SUM(F981:F982)</f>
        <v>8621</v>
      </c>
      <c r="G980" s="173">
        <f>SUM(G981:G982)</f>
        <v>8621</v>
      </c>
      <c r="H980" s="94">
        <f t="shared" si="17"/>
        <v>1</v>
      </c>
    </row>
    <row r="981" spans="1:8" ht="12.75">
      <c r="A981" s="108"/>
      <c r="B981" s="22"/>
      <c r="C981" s="48" t="s">
        <v>39</v>
      </c>
      <c r="D981" s="24">
        <v>4300</v>
      </c>
      <c r="E981" s="40">
        <v>15660</v>
      </c>
      <c r="F981" s="15">
        <v>7052</v>
      </c>
      <c r="G981" s="171">
        <v>7052</v>
      </c>
      <c r="H981" s="94">
        <f t="shared" si="17"/>
        <v>1</v>
      </c>
    </row>
    <row r="982" spans="1:8" ht="12.75">
      <c r="A982" s="108"/>
      <c r="B982" s="22"/>
      <c r="C982" s="48" t="s">
        <v>255</v>
      </c>
      <c r="D982" s="24">
        <v>4700</v>
      </c>
      <c r="E982" s="40"/>
      <c r="F982" s="15">
        <v>1569</v>
      </c>
      <c r="G982" s="171">
        <v>1569</v>
      </c>
      <c r="H982" s="94">
        <f t="shared" si="17"/>
        <v>1</v>
      </c>
    </row>
    <row r="983" spans="1:8" ht="18" customHeight="1">
      <c r="A983" s="95"/>
      <c r="B983" s="29" t="s">
        <v>122</v>
      </c>
      <c r="C983" s="45" t="s">
        <v>124</v>
      </c>
      <c r="D983" s="31" t="s">
        <v>120</v>
      </c>
      <c r="E983" s="43">
        <f>SUM(E984:E985)</f>
        <v>44339</v>
      </c>
      <c r="F983" s="43">
        <f>SUM(F984:F985)</f>
        <v>44339</v>
      </c>
      <c r="G983" s="173">
        <f>SUM(G984:G985)</f>
        <v>44339</v>
      </c>
      <c r="H983" s="94">
        <f t="shared" si="17"/>
        <v>1</v>
      </c>
    </row>
    <row r="984" spans="1:8" ht="12.75">
      <c r="A984" s="96"/>
      <c r="B984" s="22"/>
      <c r="C984" s="48" t="s">
        <v>6</v>
      </c>
      <c r="D984" s="32">
        <v>3020</v>
      </c>
      <c r="E984" s="40">
        <v>2645</v>
      </c>
      <c r="F984" s="15">
        <v>2645</v>
      </c>
      <c r="G984" s="171">
        <v>2645</v>
      </c>
      <c r="H984" s="94">
        <f t="shared" si="17"/>
        <v>1</v>
      </c>
    </row>
    <row r="985" spans="1:8" ht="12.75">
      <c r="A985" s="95"/>
      <c r="B985" s="22" t="s">
        <v>244</v>
      </c>
      <c r="C985" s="48" t="s">
        <v>245</v>
      </c>
      <c r="D985" s="32">
        <v>4440</v>
      </c>
      <c r="E985" s="40">
        <v>41694</v>
      </c>
      <c r="F985" s="15">
        <v>41694</v>
      </c>
      <c r="G985" s="171">
        <v>41694</v>
      </c>
      <c r="H985" s="94">
        <f t="shared" si="17"/>
        <v>1</v>
      </c>
    </row>
    <row r="986" spans="1:8" ht="21" customHeight="1">
      <c r="A986" s="101">
        <v>900</v>
      </c>
      <c r="B986" s="10"/>
      <c r="C986" s="53" t="s">
        <v>126</v>
      </c>
      <c r="D986" s="11"/>
      <c r="E986" s="44">
        <f>SUM(E987+E990+E996+E1001+E1005+E1007+E1013+E1015)</f>
        <v>8574868</v>
      </c>
      <c r="F986" s="44">
        <f>SUM(F987+F990+F996+F1001+F1005+F1007+F1013+F1015)</f>
        <v>11073639</v>
      </c>
      <c r="G986" s="174">
        <f>SUM(G987+G990+G996+G1001+G1005+G1007+G1013+G1015)</f>
        <v>11001471.670000002</v>
      </c>
      <c r="H986" s="94">
        <f t="shared" si="17"/>
        <v>0.9934829616533465</v>
      </c>
    </row>
    <row r="987" spans="1:8" ht="18" customHeight="1">
      <c r="A987" s="104"/>
      <c r="B987" s="29">
        <v>90001</v>
      </c>
      <c r="C987" s="45" t="s">
        <v>127</v>
      </c>
      <c r="D987" s="31"/>
      <c r="E987" s="43">
        <f>SUM(E988:E989)</f>
        <v>150000</v>
      </c>
      <c r="F987" s="43">
        <f>SUM(F988:F989)</f>
        <v>40000</v>
      </c>
      <c r="G987" s="173">
        <f>SUM(G988:G989)</f>
        <v>29872.37</v>
      </c>
      <c r="H987" s="94">
        <f t="shared" si="17"/>
        <v>0.74680925</v>
      </c>
    </row>
    <row r="988" spans="1:8" ht="24">
      <c r="A988" s="95"/>
      <c r="B988" s="22"/>
      <c r="C988" s="28" t="s">
        <v>415</v>
      </c>
      <c r="D988" s="32">
        <v>6050</v>
      </c>
      <c r="E988" s="15">
        <v>0</v>
      </c>
      <c r="F988" s="15">
        <v>40000</v>
      </c>
      <c r="G988" s="171">
        <v>29872.37</v>
      </c>
      <c r="H988" s="94">
        <f t="shared" si="17"/>
        <v>0.74680925</v>
      </c>
    </row>
    <row r="989" spans="1:8" ht="24">
      <c r="A989" s="95"/>
      <c r="B989" s="22"/>
      <c r="C989" s="28" t="s">
        <v>367</v>
      </c>
      <c r="D989" s="32">
        <v>6300</v>
      </c>
      <c r="E989" s="15">
        <v>150000</v>
      </c>
      <c r="F989" s="15"/>
      <c r="G989" s="171"/>
      <c r="H989" s="94"/>
    </row>
    <row r="990" spans="1:8" ht="18" customHeight="1">
      <c r="A990" s="95"/>
      <c r="B990" s="29">
        <v>90002</v>
      </c>
      <c r="C990" s="45" t="s">
        <v>128</v>
      </c>
      <c r="D990" s="31"/>
      <c r="E990" s="43">
        <f>SUM(E991:E995)</f>
        <v>3904480</v>
      </c>
      <c r="F990" s="43">
        <f>SUM(F991:F995)</f>
        <v>6218267</v>
      </c>
      <c r="G990" s="173">
        <f>SUM(G991:G995)</f>
        <v>6169104.73</v>
      </c>
      <c r="H990" s="94">
        <f t="shared" si="17"/>
        <v>0.9920938952926918</v>
      </c>
    </row>
    <row r="991" spans="1:8" ht="12.75">
      <c r="A991" s="96"/>
      <c r="B991" s="22"/>
      <c r="C991" s="48" t="s">
        <v>39</v>
      </c>
      <c r="D991" s="32">
        <v>4300</v>
      </c>
      <c r="E991" s="15">
        <v>385000</v>
      </c>
      <c r="F991" s="15">
        <v>538470</v>
      </c>
      <c r="G991" s="171">
        <v>538469.48</v>
      </c>
      <c r="H991" s="94">
        <f t="shared" si="17"/>
        <v>0.9999990343008895</v>
      </c>
    </row>
    <row r="992" spans="1:8" ht="24">
      <c r="A992" s="96"/>
      <c r="B992" s="22" t="s">
        <v>324</v>
      </c>
      <c r="C992" s="23" t="s">
        <v>298</v>
      </c>
      <c r="D992" s="32">
        <v>6050</v>
      </c>
      <c r="E992" s="15">
        <v>3500000</v>
      </c>
      <c r="F992" s="15">
        <v>11510</v>
      </c>
      <c r="G992" s="171"/>
      <c r="H992" s="94">
        <f t="shared" si="17"/>
        <v>0</v>
      </c>
    </row>
    <row r="993" spans="1:8" ht="24">
      <c r="A993" s="96"/>
      <c r="B993" s="22"/>
      <c r="C993" s="23" t="s">
        <v>298</v>
      </c>
      <c r="D993" s="32">
        <v>6058</v>
      </c>
      <c r="E993" s="15"/>
      <c r="F993" s="15">
        <v>3132900</v>
      </c>
      <c r="G993" s="171">
        <v>3132893.37</v>
      </c>
      <c r="H993" s="94">
        <f t="shared" si="17"/>
        <v>0.9999978837498803</v>
      </c>
    </row>
    <row r="994" spans="1:8" ht="24">
      <c r="A994" s="96"/>
      <c r="B994" s="22"/>
      <c r="C994" s="23" t="s">
        <v>298</v>
      </c>
      <c r="D994" s="32">
        <v>6059</v>
      </c>
      <c r="E994" s="15"/>
      <c r="F994" s="15">
        <v>2480721</v>
      </c>
      <c r="G994" s="171">
        <v>2443075.88</v>
      </c>
      <c r="H994" s="94">
        <f t="shared" si="17"/>
        <v>0.9848249279141024</v>
      </c>
    </row>
    <row r="995" spans="1:8" ht="12.75">
      <c r="A995" s="95"/>
      <c r="B995" s="22"/>
      <c r="C995" s="28" t="s">
        <v>43</v>
      </c>
      <c r="D995" s="32">
        <v>4480</v>
      </c>
      <c r="E995" s="15">
        <v>19480</v>
      </c>
      <c r="F995" s="15">
        <v>54666</v>
      </c>
      <c r="G995" s="171">
        <v>54666</v>
      </c>
      <c r="H995" s="94">
        <f t="shared" si="17"/>
        <v>1</v>
      </c>
    </row>
    <row r="996" spans="1:8" ht="18" customHeight="1">
      <c r="A996" s="95"/>
      <c r="B996" s="29">
        <v>90003</v>
      </c>
      <c r="C996" s="45" t="s">
        <v>129</v>
      </c>
      <c r="D996" s="31"/>
      <c r="E996" s="43">
        <f>SUM(E997:E1000)-E997</f>
        <v>686000</v>
      </c>
      <c r="F996" s="43">
        <f>SUM(F997:F1000)-F997</f>
        <v>786800</v>
      </c>
      <c r="G996" s="173">
        <f>SUM(G997:G1000)-G997</f>
        <v>777705.1599999998</v>
      </c>
      <c r="H996" s="94">
        <f t="shared" si="17"/>
        <v>0.9884407219115402</v>
      </c>
    </row>
    <row r="997" spans="1:8" ht="12.75">
      <c r="A997" s="109"/>
      <c r="B997" s="22"/>
      <c r="C997" s="48" t="s">
        <v>55</v>
      </c>
      <c r="D997" s="34">
        <v>4300</v>
      </c>
      <c r="E997" s="35">
        <f>SUM(E998:E999)</f>
        <v>676000</v>
      </c>
      <c r="F997" s="35">
        <f>SUM(F998:F999)</f>
        <v>776000</v>
      </c>
      <c r="G997" s="169">
        <f>SUM(G998:G999)</f>
        <v>766905.16</v>
      </c>
      <c r="H997" s="94">
        <f t="shared" si="17"/>
        <v>0.9882798453608248</v>
      </c>
    </row>
    <row r="998" spans="1:8" ht="12.75">
      <c r="A998" s="95"/>
      <c r="B998" s="22"/>
      <c r="C998" s="48" t="s">
        <v>130</v>
      </c>
      <c r="D998" s="32"/>
      <c r="E998" s="40">
        <v>284000</v>
      </c>
      <c r="F998" s="15">
        <v>384000</v>
      </c>
      <c r="G998" s="171">
        <v>382025.53</v>
      </c>
      <c r="H998" s="94">
        <f t="shared" si="17"/>
        <v>0.9948581510416667</v>
      </c>
    </row>
    <row r="999" spans="1:8" ht="12.75">
      <c r="A999" s="95"/>
      <c r="B999" s="22"/>
      <c r="C999" s="48" t="s">
        <v>131</v>
      </c>
      <c r="D999" s="32"/>
      <c r="E999" s="40">
        <v>392000</v>
      </c>
      <c r="F999" s="15">
        <v>392000</v>
      </c>
      <c r="G999" s="171">
        <v>384879.63</v>
      </c>
      <c r="H999" s="94">
        <f t="shared" si="17"/>
        <v>0.9818357908163265</v>
      </c>
    </row>
    <row r="1000" spans="1:8" ht="12.75">
      <c r="A1000" s="95"/>
      <c r="B1000" s="22"/>
      <c r="C1000" s="48" t="s">
        <v>191</v>
      </c>
      <c r="D1000" s="32">
        <v>4170</v>
      </c>
      <c r="E1000" s="40">
        <v>10000</v>
      </c>
      <c r="F1000" s="15">
        <v>10800</v>
      </c>
      <c r="G1000" s="171">
        <v>10800</v>
      </c>
      <c r="H1000" s="94">
        <f t="shared" si="17"/>
        <v>1</v>
      </c>
    </row>
    <row r="1001" spans="1:8" ht="18" customHeight="1">
      <c r="A1001" s="95"/>
      <c r="B1001" s="29">
        <v>90004</v>
      </c>
      <c r="C1001" s="45" t="s">
        <v>132</v>
      </c>
      <c r="D1001" s="31"/>
      <c r="E1001" s="43">
        <f>SUM(E1002:E1004)-E1002</f>
        <v>943600</v>
      </c>
      <c r="F1001" s="43">
        <f>SUM(F1002:F1004)-F1002</f>
        <v>943600</v>
      </c>
      <c r="G1001" s="173">
        <f>SUM(G1002:G1004)-G1002</f>
        <v>943600</v>
      </c>
      <c r="H1001" s="94">
        <f t="shared" si="17"/>
        <v>1</v>
      </c>
    </row>
    <row r="1002" spans="1:8" ht="12.75">
      <c r="A1002" s="96"/>
      <c r="B1002" s="22"/>
      <c r="C1002" s="48" t="s">
        <v>39</v>
      </c>
      <c r="D1002" s="34">
        <v>4300</v>
      </c>
      <c r="E1002" s="35">
        <f>SUM(E1003:E1004)</f>
        <v>943600</v>
      </c>
      <c r="F1002" s="35">
        <f>SUM(F1003:F1004)</f>
        <v>943600</v>
      </c>
      <c r="G1002" s="169">
        <f>SUM(G1003:G1004)</f>
        <v>943600</v>
      </c>
      <c r="H1002" s="94">
        <f t="shared" si="17"/>
        <v>1</v>
      </c>
    </row>
    <row r="1003" spans="1:8" ht="12.75">
      <c r="A1003" s="95"/>
      <c r="B1003" s="22"/>
      <c r="C1003" s="48" t="s">
        <v>133</v>
      </c>
      <c r="D1003" s="32"/>
      <c r="E1003" s="40">
        <v>617400</v>
      </c>
      <c r="F1003" s="15">
        <v>617400</v>
      </c>
      <c r="G1003" s="171">
        <v>617400</v>
      </c>
      <c r="H1003" s="94">
        <f t="shared" si="17"/>
        <v>1</v>
      </c>
    </row>
    <row r="1004" spans="1:8" ht="12.75">
      <c r="A1004" s="95"/>
      <c r="B1004" s="22"/>
      <c r="C1004" s="48" t="s">
        <v>134</v>
      </c>
      <c r="D1004" s="32"/>
      <c r="E1004" s="40">
        <v>326200</v>
      </c>
      <c r="F1004" s="15">
        <v>326200</v>
      </c>
      <c r="G1004" s="171">
        <v>326200</v>
      </c>
      <c r="H1004" s="94">
        <f t="shared" si="17"/>
        <v>1</v>
      </c>
    </row>
    <row r="1005" spans="1:8" ht="18" customHeight="1">
      <c r="A1005" s="95"/>
      <c r="B1005" s="29">
        <v>90013</v>
      </c>
      <c r="C1005" s="45" t="s">
        <v>174</v>
      </c>
      <c r="D1005" s="31"/>
      <c r="E1005" s="43">
        <f>SUM(E1006:E1006)</f>
        <v>150000</v>
      </c>
      <c r="F1005" s="43">
        <f>SUM(F1006:F1006)</f>
        <v>156500</v>
      </c>
      <c r="G1005" s="173">
        <f>SUM(G1006:G1006)</f>
        <v>156477.36</v>
      </c>
      <c r="H1005" s="94">
        <f t="shared" si="17"/>
        <v>0.9998553354632587</v>
      </c>
    </row>
    <row r="1006" spans="1:8" ht="12.75">
      <c r="A1006" s="96"/>
      <c r="B1006" s="22"/>
      <c r="C1006" s="48" t="s">
        <v>39</v>
      </c>
      <c r="D1006" s="32">
        <v>4300</v>
      </c>
      <c r="E1006" s="40">
        <v>150000</v>
      </c>
      <c r="F1006" s="15">
        <v>156500</v>
      </c>
      <c r="G1006" s="171">
        <v>156477.36</v>
      </c>
      <c r="H1006" s="94">
        <f t="shared" si="17"/>
        <v>0.9998553354632587</v>
      </c>
    </row>
    <row r="1007" spans="1:8" ht="20.25" customHeight="1">
      <c r="A1007" s="95"/>
      <c r="B1007" s="29">
        <v>90015</v>
      </c>
      <c r="C1007" s="45" t="s">
        <v>135</v>
      </c>
      <c r="D1007" s="31"/>
      <c r="E1007" s="43">
        <f>SUM(E1008:E1012)</f>
        <v>2250000</v>
      </c>
      <c r="F1007" s="43">
        <f>SUM(F1008:F1012)</f>
        <v>2293000</v>
      </c>
      <c r="G1007" s="173">
        <f>SUM(G1008:G1012)</f>
        <v>2291065</v>
      </c>
      <c r="H1007" s="94">
        <f t="shared" si="17"/>
        <v>0.9991561273440908</v>
      </c>
    </row>
    <row r="1008" spans="1:8" ht="13.5" customHeight="1">
      <c r="A1008" s="96"/>
      <c r="B1008" s="22"/>
      <c r="C1008" s="48" t="s">
        <v>38</v>
      </c>
      <c r="D1008" s="32">
        <v>4270</v>
      </c>
      <c r="E1008" s="40">
        <v>450000</v>
      </c>
      <c r="F1008" s="15">
        <v>483600</v>
      </c>
      <c r="G1008" s="171">
        <v>483192.06</v>
      </c>
      <c r="H1008" s="94">
        <f t="shared" si="17"/>
        <v>0.9991564516129032</v>
      </c>
    </row>
    <row r="1009" spans="1:8" ht="13.5" customHeight="1">
      <c r="A1009" s="96"/>
      <c r="B1009" s="22"/>
      <c r="C1009" s="48" t="s">
        <v>67</v>
      </c>
      <c r="D1009" s="32">
        <v>4210</v>
      </c>
      <c r="E1009" s="40">
        <v>50000</v>
      </c>
      <c r="F1009" s="15">
        <v>50000</v>
      </c>
      <c r="G1009" s="171">
        <v>49532</v>
      </c>
      <c r="H1009" s="94">
        <f t="shared" si="17"/>
        <v>0.99064</v>
      </c>
    </row>
    <row r="1010" spans="1:8" ht="15" customHeight="1">
      <c r="A1010" s="95"/>
      <c r="B1010" s="22"/>
      <c r="C1010" s="48" t="s">
        <v>37</v>
      </c>
      <c r="D1010" s="32">
        <v>4260</v>
      </c>
      <c r="E1010" s="40">
        <v>1650000</v>
      </c>
      <c r="F1010" s="15">
        <v>1603400</v>
      </c>
      <c r="G1010" s="171">
        <v>1603329.03</v>
      </c>
      <c r="H1010" s="94">
        <f t="shared" si="17"/>
        <v>0.9999557378071599</v>
      </c>
    </row>
    <row r="1011" spans="1:8" ht="15" customHeight="1">
      <c r="A1011" s="95"/>
      <c r="B1011" s="22"/>
      <c r="C1011" s="48" t="s">
        <v>452</v>
      </c>
      <c r="D1011" s="32">
        <v>4300</v>
      </c>
      <c r="E1011" s="40"/>
      <c r="F1011" s="15">
        <v>31000</v>
      </c>
      <c r="G1011" s="171">
        <v>30923.23</v>
      </c>
      <c r="H1011" s="94">
        <f t="shared" si="17"/>
        <v>0.9975235483870968</v>
      </c>
    </row>
    <row r="1012" spans="1:8" ht="24">
      <c r="A1012" s="95"/>
      <c r="B1012" s="22"/>
      <c r="C1012" s="28" t="s">
        <v>76</v>
      </c>
      <c r="D1012" s="32">
        <v>6050</v>
      </c>
      <c r="E1012" s="40">
        <v>100000</v>
      </c>
      <c r="F1012" s="15">
        <v>125000</v>
      </c>
      <c r="G1012" s="171">
        <v>124088.68</v>
      </c>
      <c r="H1012" s="94">
        <f t="shared" si="17"/>
        <v>0.9927094399999999</v>
      </c>
    </row>
    <row r="1013" spans="1:8" ht="18" customHeight="1">
      <c r="A1013" s="95"/>
      <c r="B1013" s="29" t="s">
        <v>155</v>
      </c>
      <c r="C1013" s="45" t="s">
        <v>157</v>
      </c>
      <c r="D1013" s="31"/>
      <c r="E1013" s="20">
        <f>SUM(E1014)</f>
        <v>5288</v>
      </c>
      <c r="F1013" s="20">
        <f>SUM(F1014)</f>
        <v>288</v>
      </c>
      <c r="G1013" s="164">
        <f>SUM(G1014)</f>
        <v>0</v>
      </c>
      <c r="H1013" s="94">
        <f t="shared" si="17"/>
        <v>0</v>
      </c>
    </row>
    <row r="1014" spans="1:8" ht="13.5" customHeight="1">
      <c r="A1014" s="95"/>
      <c r="B1014" s="22"/>
      <c r="C1014" s="48" t="s">
        <v>39</v>
      </c>
      <c r="D1014" s="90">
        <v>4300</v>
      </c>
      <c r="E1014" s="40">
        <v>5288</v>
      </c>
      <c r="F1014" s="15">
        <v>288</v>
      </c>
      <c r="G1014" s="171">
        <v>0</v>
      </c>
      <c r="H1014" s="94">
        <f t="shared" si="17"/>
        <v>0</v>
      </c>
    </row>
    <row r="1015" spans="1:8" ht="20.25" customHeight="1">
      <c r="A1015" s="95"/>
      <c r="B1015" s="29">
        <v>90095</v>
      </c>
      <c r="C1015" s="45" t="s">
        <v>46</v>
      </c>
      <c r="D1015" s="31"/>
      <c r="E1015" s="43">
        <f>SUM(E1016:E1024)-E1019</f>
        <v>485500</v>
      </c>
      <c r="F1015" s="43">
        <f>SUM(F1016:F1024)-F1019</f>
        <v>635184</v>
      </c>
      <c r="G1015" s="173">
        <f>SUM(G1016:G1024)-G1019</f>
        <v>633647.0499999999</v>
      </c>
      <c r="H1015" s="94">
        <f t="shared" si="17"/>
        <v>0.9975803074384744</v>
      </c>
    </row>
    <row r="1016" spans="1:8" ht="15" customHeight="1">
      <c r="A1016" s="96"/>
      <c r="B1016" s="22"/>
      <c r="C1016" s="48" t="s">
        <v>136</v>
      </c>
      <c r="D1016" s="32">
        <v>4100</v>
      </c>
      <c r="E1016" s="40">
        <v>150000</v>
      </c>
      <c r="F1016" s="15">
        <v>161930</v>
      </c>
      <c r="G1016" s="171">
        <v>161863.55</v>
      </c>
      <c r="H1016" s="94">
        <f t="shared" si="17"/>
        <v>0.9995896374976841</v>
      </c>
    </row>
    <row r="1017" spans="1:8" ht="13.5" customHeight="1">
      <c r="A1017" s="95"/>
      <c r="B1017" s="22"/>
      <c r="C1017" s="48" t="s">
        <v>137</v>
      </c>
      <c r="D1017" s="32">
        <v>4260</v>
      </c>
      <c r="E1017" s="40">
        <v>6000</v>
      </c>
      <c r="F1017" s="15">
        <v>1684</v>
      </c>
      <c r="G1017" s="171">
        <v>1444.26</v>
      </c>
      <c r="H1017" s="94">
        <f t="shared" si="17"/>
        <v>0.8576365795724465</v>
      </c>
    </row>
    <row r="1018" spans="1:8" ht="13.5" customHeight="1">
      <c r="A1018" s="95"/>
      <c r="B1018" s="22"/>
      <c r="C1018" s="48" t="s">
        <v>38</v>
      </c>
      <c r="D1018" s="32">
        <v>4270</v>
      </c>
      <c r="E1018" s="40"/>
      <c r="F1018" s="15">
        <v>23870</v>
      </c>
      <c r="G1018" s="171">
        <v>23865.85</v>
      </c>
      <c r="H1018" s="94">
        <f t="shared" si="17"/>
        <v>0.9998261416003351</v>
      </c>
    </row>
    <row r="1019" spans="1:8" ht="13.5" customHeight="1">
      <c r="A1019" s="95"/>
      <c r="B1019" s="22"/>
      <c r="C1019" s="48" t="s">
        <v>39</v>
      </c>
      <c r="D1019" s="34">
        <v>4300</v>
      </c>
      <c r="E1019" s="35">
        <f>SUM(E1020:E1022)</f>
        <v>29500</v>
      </c>
      <c r="F1019" s="35">
        <f>SUM(F1020:F1022)</f>
        <v>23300</v>
      </c>
      <c r="G1019" s="169">
        <f>SUM(G1020:G1022)</f>
        <v>22646.68</v>
      </c>
      <c r="H1019" s="94">
        <f t="shared" si="17"/>
        <v>0.9719605150214592</v>
      </c>
    </row>
    <row r="1020" spans="1:8" ht="13.5" customHeight="1">
      <c r="A1020" s="95"/>
      <c r="B1020" s="22"/>
      <c r="C1020" s="48" t="s">
        <v>272</v>
      </c>
      <c r="D1020" s="32"/>
      <c r="E1020" s="36">
        <v>5500</v>
      </c>
      <c r="F1020" s="15">
        <v>5500</v>
      </c>
      <c r="G1020" s="184">
        <v>5136</v>
      </c>
      <c r="H1020" s="94">
        <f t="shared" si="17"/>
        <v>0.9338181818181818</v>
      </c>
    </row>
    <row r="1021" spans="1:8" ht="12.75">
      <c r="A1021" s="95"/>
      <c r="B1021" s="22"/>
      <c r="C1021" s="48" t="s">
        <v>138</v>
      </c>
      <c r="D1021" s="32"/>
      <c r="E1021" s="40">
        <v>20000</v>
      </c>
      <c r="F1021" s="15">
        <v>13000</v>
      </c>
      <c r="G1021" s="171">
        <v>12723.78</v>
      </c>
      <c r="H1021" s="94">
        <f t="shared" si="17"/>
        <v>0.9787523076923077</v>
      </c>
    </row>
    <row r="1022" spans="1:8" ht="12.75">
      <c r="A1022" s="95"/>
      <c r="B1022" s="22"/>
      <c r="C1022" s="48" t="s">
        <v>139</v>
      </c>
      <c r="D1022" s="32"/>
      <c r="E1022" s="40">
        <v>4000</v>
      </c>
      <c r="F1022" s="15">
        <v>4800</v>
      </c>
      <c r="G1022" s="171">
        <v>4786.9</v>
      </c>
      <c r="H1022" s="94">
        <f t="shared" si="17"/>
        <v>0.9972708333333332</v>
      </c>
    </row>
    <row r="1023" spans="1:8" ht="12.75">
      <c r="A1023" s="95"/>
      <c r="B1023" s="22"/>
      <c r="C1023" s="48" t="s">
        <v>252</v>
      </c>
      <c r="D1023" s="32">
        <v>4430</v>
      </c>
      <c r="E1023" s="40">
        <v>300000</v>
      </c>
      <c r="F1023" s="15">
        <v>274400</v>
      </c>
      <c r="G1023" s="171">
        <v>273826.71</v>
      </c>
      <c r="H1023" s="94">
        <f t="shared" si="17"/>
        <v>0.997910750728863</v>
      </c>
    </row>
    <row r="1024" spans="1:8" ht="12.75">
      <c r="A1024" s="95"/>
      <c r="B1024" s="22"/>
      <c r="C1024" s="28" t="s">
        <v>419</v>
      </c>
      <c r="D1024" s="32">
        <v>6050</v>
      </c>
      <c r="E1024" s="15">
        <v>0</v>
      </c>
      <c r="F1024" s="15">
        <v>150000</v>
      </c>
      <c r="G1024" s="171">
        <v>150000</v>
      </c>
      <c r="H1024" s="94">
        <f t="shared" si="17"/>
        <v>1</v>
      </c>
    </row>
    <row r="1025" spans="1:8" ht="23.25" customHeight="1">
      <c r="A1025" s="101">
        <v>921</v>
      </c>
      <c r="B1025" s="10"/>
      <c r="C1025" s="53" t="s">
        <v>140</v>
      </c>
      <c r="D1025" s="11"/>
      <c r="E1025" s="44">
        <f>SUM(E1026+E1029+E1034+E1036+E1038+E1040+E1048+E1052)</f>
        <v>9990720</v>
      </c>
      <c r="F1025" s="44">
        <f>SUM(F1026+F1029+F1034+F1036+F1038+F1040+F1048+F1052)</f>
        <v>8757434</v>
      </c>
      <c r="G1025" s="174">
        <f>SUM(G1026+G1029+G1034+G1036+G1038+G1040+G1048+G1052)</f>
        <v>8579765.23</v>
      </c>
      <c r="H1025" s="94">
        <f t="shared" si="17"/>
        <v>0.9797122342001093</v>
      </c>
    </row>
    <row r="1026" spans="1:8" ht="21" customHeight="1">
      <c r="A1026" s="104"/>
      <c r="B1026" s="29">
        <v>92106</v>
      </c>
      <c r="C1026" s="45" t="s">
        <v>470</v>
      </c>
      <c r="D1026" s="31"/>
      <c r="E1026" s="43">
        <f>SUM(E1027:E1028)</f>
        <v>974430</v>
      </c>
      <c r="F1026" s="43">
        <f>SUM(F1027:F1028)</f>
        <v>1204430</v>
      </c>
      <c r="G1026" s="173">
        <f>SUM(G1027:G1028)</f>
        <v>1204430</v>
      </c>
      <c r="H1026" s="94">
        <f t="shared" si="17"/>
        <v>1</v>
      </c>
    </row>
    <row r="1027" spans="1:8" ht="24">
      <c r="A1027" s="104"/>
      <c r="B1027" s="46"/>
      <c r="C1027" s="28" t="s">
        <v>388</v>
      </c>
      <c r="D1027" s="57">
        <v>2480</v>
      </c>
      <c r="E1027" s="33">
        <v>974430</v>
      </c>
      <c r="F1027" s="15">
        <v>1124430</v>
      </c>
      <c r="G1027" s="176">
        <v>1124430</v>
      </c>
      <c r="H1027" s="94">
        <f t="shared" si="17"/>
        <v>1</v>
      </c>
    </row>
    <row r="1028" spans="1:8" ht="48">
      <c r="A1028" s="104"/>
      <c r="B1028" s="46"/>
      <c r="C1028" s="55" t="s">
        <v>20</v>
      </c>
      <c r="D1028" s="32">
        <v>6220</v>
      </c>
      <c r="E1028" s="15"/>
      <c r="F1028" s="15">
        <v>80000</v>
      </c>
      <c r="G1028" s="176">
        <v>80000</v>
      </c>
      <c r="H1028" s="94">
        <f t="shared" si="17"/>
        <v>1</v>
      </c>
    </row>
    <row r="1029" spans="1:8" ht="16.5" customHeight="1">
      <c r="A1029" s="103"/>
      <c r="B1029" s="29">
        <v>92108</v>
      </c>
      <c r="C1029" s="45" t="s">
        <v>141</v>
      </c>
      <c r="D1029" s="31"/>
      <c r="E1029" s="43">
        <f>SUM(E1030:E1033)</f>
        <v>3835100</v>
      </c>
      <c r="F1029" s="43">
        <f>SUM(F1030:F1033)</f>
        <v>1170000</v>
      </c>
      <c r="G1029" s="173">
        <f>SUM(G1030:G1033)</f>
        <v>1070000</v>
      </c>
      <c r="H1029" s="94">
        <f t="shared" si="17"/>
        <v>0.9145299145299145</v>
      </c>
    </row>
    <row r="1030" spans="1:8" ht="24">
      <c r="A1030" s="103"/>
      <c r="B1030" s="46"/>
      <c r="C1030" s="28" t="s">
        <v>389</v>
      </c>
      <c r="D1030" s="57">
        <v>2480</v>
      </c>
      <c r="E1030" s="33">
        <v>920000</v>
      </c>
      <c r="F1030" s="15">
        <v>1050000</v>
      </c>
      <c r="G1030" s="176">
        <v>1050000</v>
      </c>
      <c r="H1030" s="94">
        <f t="shared" si="17"/>
        <v>1</v>
      </c>
    </row>
    <row r="1031" spans="1:8" ht="12.75">
      <c r="A1031" s="103"/>
      <c r="B1031" s="46"/>
      <c r="C1031" s="55" t="s">
        <v>368</v>
      </c>
      <c r="D1031" s="32">
        <v>6060</v>
      </c>
      <c r="E1031" s="64">
        <v>20000</v>
      </c>
      <c r="F1031" s="15">
        <v>0</v>
      </c>
      <c r="G1031" s="176"/>
      <c r="H1031" s="94"/>
    </row>
    <row r="1032" spans="1:8" ht="48">
      <c r="A1032" s="103"/>
      <c r="B1032" s="46"/>
      <c r="C1032" s="55" t="s">
        <v>20</v>
      </c>
      <c r="D1032" s="32">
        <v>6220</v>
      </c>
      <c r="E1032" s="64"/>
      <c r="F1032" s="15">
        <v>20000</v>
      </c>
      <c r="G1032" s="176">
        <v>20000</v>
      </c>
      <c r="H1032" s="94">
        <f t="shared" si="17"/>
        <v>1</v>
      </c>
    </row>
    <row r="1033" spans="1:8" ht="24">
      <c r="A1033" s="95"/>
      <c r="B1033" s="22"/>
      <c r="C1033" s="55" t="s">
        <v>299</v>
      </c>
      <c r="D1033" s="32">
        <v>6050</v>
      </c>
      <c r="E1033" s="40">
        <v>2895100</v>
      </c>
      <c r="F1033" s="15">
        <v>100000</v>
      </c>
      <c r="G1033" s="171"/>
      <c r="H1033" s="94">
        <f t="shared" si="17"/>
        <v>0</v>
      </c>
    </row>
    <row r="1034" spans="1:8" ht="16.5" customHeight="1">
      <c r="A1034" s="95"/>
      <c r="B1034" s="29">
        <v>92109</v>
      </c>
      <c r="C1034" s="45" t="s">
        <v>142</v>
      </c>
      <c r="D1034" s="31"/>
      <c r="E1034" s="43">
        <f>SUM(E1035:E1035)</f>
        <v>954560</v>
      </c>
      <c r="F1034" s="43">
        <f>SUM(F1035:F1035)</f>
        <v>954560</v>
      </c>
      <c r="G1034" s="173">
        <f>SUM(G1035:G1035)</f>
        <v>954560</v>
      </c>
      <c r="H1034" s="94">
        <f t="shared" si="17"/>
        <v>1</v>
      </c>
    </row>
    <row r="1035" spans="1:8" ht="24">
      <c r="A1035" s="95"/>
      <c r="B1035" s="46"/>
      <c r="C1035" s="28" t="s">
        <v>205</v>
      </c>
      <c r="D1035" s="57">
        <v>2480</v>
      </c>
      <c r="E1035" s="15">
        <v>954560</v>
      </c>
      <c r="F1035" s="15">
        <v>954560</v>
      </c>
      <c r="G1035" s="176">
        <v>954560</v>
      </c>
      <c r="H1035" s="94">
        <f t="shared" si="17"/>
        <v>1</v>
      </c>
    </row>
    <row r="1036" spans="1:8" ht="12.75">
      <c r="A1036" s="95"/>
      <c r="B1036" s="27" t="s">
        <v>287</v>
      </c>
      <c r="C1036" s="126" t="s">
        <v>286</v>
      </c>
      <c r="D1036" s="19"/>
      <c r="E1036" s="20">
        <f>SUM(E1037)</f>
        <v>500000</v>
      </c>
      <c r="F1036" s="20">
        <f>SUM(F1037)</f>
        <v>700000</v>
      </c>
      <c r="G1036" s="164">
        <f>SUM(G1037)</f>
        <v>694180</v>
      </c>
      <c r="H1036" s="94">
        <f aca="true" t="shared" si="18" ref="H1036:H1099">G1036/F1036</f>
        <v>0.9916857142857143</v>
      </c>
    </row>
    <row r="1037" spans="1:8" ht="12.75">
      <c r="A1037" s="95"/>
      <c r="B1037" s="22"/>
      <c r="C1037" s="55" t="s">
        <v>288</v>
      </c>
      <c r="D1037" s="32">
        <v>6050</v>
      </c>
      <c r="E1037" s="15">
        <v>500000</v>
      </c>
      <c r="F1037" s="15">
        <v>700000</v>
      </c>
      <c r="G1037" s="171">
        <v>694180</v>
      </c>
      <c r="H1037" s="94">
        <f t="shared" si="18"/>
        <v>0.9916857142857143</v>
      </c>
    </row>
    <row r="1038" spans="1:8" ht="16.5" customHeight="1">
      <c r="A1038" s="95"/>
      <c r="B1038" s="29" t="s">
        <v>2</v>
      </c>
      <c r="C1038" s="45" t="s">
        <v>143</v>
      </c>
      <c r="D1038" s="31"/>
      <c r="E1038" s="43">
        <f>SUM(E1039:E1039)</f>
        <v>1293600</v>
      </c>
      <c r="F1038" s="43">
        <f>SUM(F1039:F1039)</f>
        <v>1453600</v>
      </c>
      <c r="G1038" s="173">
        <f>SUM(G1039:G1039)</f>
        <v>1453600</v>
      </c>
      <c r="H1038" s="94">
        <f t="shared" si="18"/>
        <v>1</v>
      </c>
    </row>
    <row r="1039" spans="1:8" ht="24">
      <c r="A1039" s="95"/>
      <c r="B1039" s="46"/>
      <c r="C1039" s="28" t="s">
        <v>390</v>
      </c>
      <c r="D1039" s="57">
        <v>2480</v>
      </c>
      <c r="E1039" s="15">
        <v>1293600</v>
      </c>
      <c r="F1039" s="15">
        <v>1453600</v>
      </c>
      <c r="G1039" s="176">
        <v>1453600</v>
      </c>
      <c r="H1039" s="94">
        <f t="shared" si="18"/>
        <v>1</v>
      </c>
    </row>
    <row r="1040" spans="1:8" ht="16.5" customHeight="1">
      <c r="A1040" s="95"/>
      <c r="B1040" s="29">
        <v>92118</v>
      </c>
      <c r="C1040" s="45" t="s">
        <v>144</v>
      </c>
      <c r="D1040" s="31"/>
      <c r="E1040" s="43">
        <f>SUM(E1041:E1047)</f>
        <v>1921030</v>
      </c>
      <c r="F1040" s="43">
        <f>SUM(F1041:F1047)</f>
        <v>2762844</v>
      </c>
      <c r="G1040" s="173">
        <f>SUM(G1041:G1047)</f>
        <v>2737329.2800000003</v>
      </c>
      <c r="H1040" s="94">
        <f t="shared" si="18"/>
        <v>0.9907650522432683</v>
      </c>
    </row>
    <row r="1041" spans="1:8" ht="24">
      <c r="A1041" s="95"/>
      <c r="B1041" s="46"/>
      <c r="C1041" s="28" t="s">
        <v>391</v>
      </c>
      <c r="D1041" s="57">
        <v>2480</v>
      </c>
      <c r="E1041" s="15">
        <v>1062950</v>
      </c>
      <c r="F1041" s="15">
        <v>1222450</v>
      </c>
      <c r="G1041" s="176">
        <v>1222450</v>
      </c>
      <c r="H1041" s="94">
        <f t="shared" si="18"/>
        <v>1</v>
      </c>
    </row>
    <row r="1042" spans="1:8" ht="48">
      <c r="A1042" s="95"/>
      <c r="B1042" s="46"/>
      <c r="C1042" s="55" t="s">
        <v>453</v>
      </c>
      <c r="D1042" s="32">
        <v>6220</v>
      </c>
      <c r="E1042" s="15">
        <v>0</v>
      </c>
      <c r="F1042" s="15">
        <v>120000</v>
      </c>
      <c r="G1042" s="176">
        <v>94540</v>
      </c>
      <c r="H1042" s="94">
        <f t="shared" si="18"/>
        <v>0.7878333333333334</v>
      </c>
    </row>
    <row r="1043" spans="1:8" ht="48">
      <c r="A1043" s="95"/>
      <c r="B1043" s="46"/>
      <c r="C1043" s="55" t="s">
        <v>454</v>
      </c>
      <c r="D1043" s="32">
        <v>6220</v>
      </c>
      <c r="E1043" s="15"/>
      <c r="F1043" s="15">
        <v>100000</v>
      </c>
      <c r="G1043" s="176">
        <v>100000</v>
      </c>
      <c r="H1043" s="94">
        <f t="shared" si="18"/>
        <v>1</v>
      </c>
    </row>
    <row r="1044" spans="1:8" ht="12.75">
      <c r="A1044" s="95"/>
      <c r="B1044" s="46"/>
      <c r="C1044" s="55" t="s">
        <v>397</v>
      </c>
      <c r="D1044" s="32">
        <v>6060</v>
      </c>
      <c r="E1044" s="15">
        <v>120000</v>
      </c>
      <c r="F1044" s="15">
        <v>0</v>
      </c>
      <c r="G1044" s="176"/>
      <c r="H1044" s="94"/>
    </row>
    <row r="1045" spans="1:8" ht="24">
      <c r="A1045" s="95"/>
      <c r="B1045" s="46"/>
      <c r="C1045" s="28" t="s">
        <v>300</v>
      </c>
      <c r="D1045" s="57">
        <v>6050</v>
      </c>
      <c r="E1045" s="15">
        <v>738080</v>
      </c>
      <c r="F1045" s="15">
        <v>7304</v>
      </c>
      <c r="G1045" s="176">
        <v>7304</v>
      </c>
      <c r="H1045" s="94">
        <f t="shared" si="18"/>
        <v>1</v>
      </c>
    </row>
    <row r="1046" spans="1:8" ht="24">
      <c r="A1046" s="95"/>
      <c r="B1046" s="46"/>
      <c r="C1046" s="28" t="s">
        <v>300</v>
      </c>
      <c r="D1046" s="57">
        <v>6058</v>
      </c>
      <c r="E1046" s="15"/>
      <c r="F1046" s="15">
        <v>865562</v>
      </c>
      <c r="G1046" s="176">
        <v>865561.7</v>
      </c>
      <c r="H1046" s="94">
        <f t="shared" si="18"/>
        <v>0.9999996534043777</v>
      </c>
    </row>
    <row r="1047" spans="1:8" ht="24">
      <c r="A1047" s="95"/>
      <c r="B1047" s="46"/>
      <c r="C1047" s="28" t="s">
        <v>300</v>
      </c>
      <c r="D1047" s="57">
        <v>6059</v>
      </c>
      <c r="E1047" s="15"/>
      <c r="F1047" s="15">
        <v>447528</v>
      </c>
      <c r="G1047" s="176">
        <v>447473.58</v>
      </c>
      <c r="H1047" s="94">
        <f t="shared" si="18"/>
        <v>0.9998783986700274</v>
      </c>
    </row>
    <row r="1048" spans="1:8" ht="16.5" customHeight="1">
      <c r="A1048" s="95"/>
      <c r="B1048" s="29">
        <v>92120</v>
      </c>
      <c r="C1048" s="45" t="s">
        <v>123</v>
      </c>
      <c r="D1048" s="31"/>
      <c r="E1048" s="43">
        <f>SUM(E1049:E1051)</f>
        <v>400000</v>
      </c>
      <c r="F1048" s="43">
        <f>SUM(F1049:F1051)</f>
        <v>400000</v>
      </c>
      <c r="G1048" s="173">
        <f>SUM(G1049:G1051)</f>
        <v>354499.98</v>
      </c>
      <c r="H1048" s="94">
        <f t="shared" si="18"/>
        <v>0.88624995</v>
      </c>
    </row>
    <row r="1049" spans="1:8" ht="48">
      <c r="A1049" s="96"/>
      <c r="B1049" s="56"/>
      <c r="C1049" s="28" t="s">
        <v>291</v>
      </c>
      <c r="D1049" s="57">
        <v>2720</v>
      </c>
      <c r="E1049" s="15">
        <v>200000</v>
      </c>
      <c r="F1049" s="15">
        <v>200000</v>
      </c>
      <c r="G1049" s="166">
        <v>199999.98</v>
      </c>
      <c r="H1049" s="94">
        <f t="shared" si="18"/>
        <v>0.9999999</v>
      </c>
    </row>
    <row r="1050" spans="1:8" ht="24">
      <c r="A1050" s="96"/>
      <c r="B1050" s="56"/>
      <c r="C1050" s="28" t="s">
        <v>369</v>
      </c>
      <c r="D1050" s="32">
        <v>6050</v>
      </c>
      <c r="E1050" s="15">
        <v>50000</v>
      </c>
      <c r="F1050" s="15">
        <v>50000</v>
      </c>
      <c r="G1050" s="166">
        <v>4500</v>
      </c>
      <c r="H1050" s="94">
        <f t="shared" si="18"/>
        <v>0.09</v>
      </c>
    </row>
    <row r="1051" spans="1:8" ht="12.75">
      <c r="A1051" s="96"/>
      <c r="B1051" s="56"/>
      <c r="C1051" s="28" t="s">
        <v>301</v>
      </c>
      <c r="D1051" s="57">
        <v>6050</v>
      </c>
      <c r="E1051" s="15">
        <v>150000</v>
      </c>
      <c r="F1051" s="15">
        <v>150000</v>
      </c>
      <c r="G1051" s="166">
        <v>150000</v>
      </c>
      <c r="H1051" s="94">
        <f t="shared" si="18"/>
        <v>1</v>
      </c>
    </row>
    <row r="1052" spans="1:8" ht="16.5" customHeight="1">
      <c r="A1052" s="103"/>
      <c r="B1052" s="29">
        <v>92195</v>
      </c>
      <c r="C1052" s="45" t="s">
        <v>46</v>
      </c>
      <c r="D1052" s="31"/>
      <c r="E1052" s="43">
        <f>SUM(E1053:E1061)</f>
        <v>112000</v>
      </c>
      <c r="F1052" s="43">
        <f>SUM(F1053:F1061)</f>
        <v>112000</v>
      </c>
      <c r="G1052" s="173">
        <f>SUM(G1053:G1061)</f>
        <v>111165.97000000002</v>
      </c>
      <c r="H1052" s="94">
        <f t="shared" si="18"/>
        <v>0.9925533035714287</v>
      </c>
    </row>
    <row r="1053" spans="1:8" ht="36">
      <c r="A1053" s="96"/>
      <c r="B1053" s="22"/>
      <c r="C1053" s="28" t="s">
        <v>221</v>
      </c>
      <c r="D1053" s="24">
        <v>2820</v>
      </c>
      <c r="E1053" s="15">
        <v>42350</v>
      </c>
      <c r="F1053" s="15">
        <v>42350</v>
      </c>
      <c r="G1053" s="184">
        <v>42350</v>
      </c>
      <c r="H1053" s="94">
        <f t="shared" si="18"/>
        <v>1</v>
      </c>
    </row>
    <row r="1054" spans="1:8" ht="24">
      <c r="A1054" s="95"/>
      <c r="B1054" s="22"/>
      <c r="C1054" s="130" t="s">
        <v>320</v>
      </c>
      <c r="D1054" s="76">
        <v>2800</v>
      </c>
      <c r="E1054" s="15">
        <v>11200</v>
      </c>
      <c r="F1054" s="15">
        <v>11200</v>
      </c>
      <c r="G1054" s="167">
        <v>10797</v>
      </c>
      <c r="H1054" s="94">
        <f t="shared" si="18"/>
        <v>0.9640178571428571</v>
      </c>
    </row>
    <row r="1055" spans="1:8" ht="12.75">
      <c r="A1055" s="95"/>
      <c r="B1055" s="22"/>
      <c r="C1055" s="28" t="s">
        <v>204</v>
      </c>
      <c r="D1055" s="32">
        <v>4300</v>
      </c>
      <c r="E1055" s="15">
        <v>6800</v>
      </c>
      <c r="F1055" s="15">
        <v>6800</v>
      </c>
      <c r="G1055" s="171">
        <v>6800</v>
      </c>
      <c r="H1055" s="94">
        <f t="shared" si="18"/>
        <v>1</v>
      </c>
    </row>
    <row r="1056" spans="1:8" ht="24">
      <c r="A1056" s="95"/>
      <c r="B1056" s="22"/>
      <c r="C1056" s="28" t="s">
        <v>205</v>
      </c>
      <c r="D1056" s="32">
        <v>2480</v>
      </c>
      <c r="E1056" s="15">
        <v>8500</v>
      </c>
      <c r="F1056" s="15">
        <v>8500</v>
      </c>
      <c r="G1056" s="171">
        <v>8200</v>
      </c>
      <c r="H1056" s="94">
        <f t="shared" si="18"/>
        <v>0.9647058823529412</v>
      </c>
    </row>
    <row r="1057" spans="1:8" ht="12.75">
      <c r="A1057" s="95"/>
      <c r="B1057" s="22"/>
      <c r="C1057" s="48" t="s">
        <v>202</v>
      </c>
      <c r="D1057" s="32">
        <v>4530</v>
      </c>
      <c r="E1057" s="15">
        <v>1000</v>
      </c>
      <c r="F1057" s="15">
        <v>42</v>
      </c>
      <c r="G1057" s="171">
        <v>41.8</v>
      </c>
      <c r="H1057" s="94">
        <f t="shared" si="18"/>
        <v>0.9952380952380951</v>
      </c>
    </row>
    <row r="1058" spans="1:8" ht="24">
      <c r="A1058" s="95"/>
      <c r="B1058" s="22"/>
      <c r="C1058" s="28" t="s">
        <v>148</v>
      </c>
      <c r="D1058" s="32">
        <v>3040</v>
      </c>
      <c r="E1058" s="15">
        <v>8250</v>
      </c>
      <c r="F1058" s="15">
        <v>12000</v>
      </c>
      <c r="G1058" s="171">
        <v>12000</v>
      </c>
      <c r="H1058" s="94">
        <f t="shared" si="18"/>
        <v>1</v>
      </c>
    </row>
    <row r="1059" spans="1:8" ht="12.75">
      <c r="A1059" s="95"/>
      <c r="B1059" s="22"/>
      <c r="C1059" s="28" t="s">
        <v>191</v>
      </c>
      <c r="D1059" s="32">
        <v>4170</v>
      </c>
      <c r="E1059" s="15"/>
      <c r="F1059" s="15">
        <v>1510</v>
      </c>
      <c r="G1059" s="171">
        <v>1450</v>
      </c>
      <c r="H1059" s="94">
        <f t="shared" si="18"/>
        <v>0.9602649006622517</v>
      </c>
    </row>
    <row r="1060" spans="1:8" ht="12.75">
      <c r="A1060" s="95"/>
      <c r="B1060" s="22"/>
      <c r="C1060" s="48" t="s">
        <v>67</v>
      </c>
      <c r="D1060" s="32">
        <v>4210</v>
      </c>
      <c r="E1060" s="15">
        <v>6400</v>
      </c>
      <c r="F1060" s="15">
        <v>4598</v>
      </c>
      <c r="G1060" s="171">
        <v>4591.18</v>
      </c>
      <c r="H1060" s="94">
        <f t="shared" si="18"/>
        <v>0.9985167464114834</v>
      </c>
    </row>
    <row r="1061" spans="1:8" ht="12.75">
      <c r="A1061" s="95"/>
      <c r="B1061" s="22"/>
      <c r="C1061" s="48" t="s">
        <v>251</v>
      </c>
      <c r="D1061" s="32">
        <v>4300</v>
      </c>
      <c r="E1061" s="15">
        <v>27500</v>
      </c>
      <c r="F1061" s="15">
        <v>25000</v>
      </c>
      <c r="G1061" s="171">
        <v>24935.99</v>
      </c>
      <c r="H1061" s="94">
        <f t="shared" si="18"/>
        <v>0.9974396000000001</v>
      </c>
    </row>
    <row r="1062" spans="1:8" ht="12.75">
      <c r="A1062" s="101">
        <v>926</v>
      </c>
      <c r="B1062" s="10"/>
      <c r="C1062" s="53" t="s">
        <v>145</v>
      </c>
      <c r="D1062" s="91"/>
      <c r="E1062" s="44">
        <f>SUM(E1063+E1067+E1088+E1090)</f>
        <v>17920600</v>
      </c>
      <c r="F1062" s="44">
        <f>SUM(F1063+F1067+F1088+F1090)</f>
        <v>10923345</v>
      </c>
      <c r="G1062" s="174">
        <f>SUM(G1063+G1067+G1088+G1090)</f>
        <v>10429382.440000001</v>
      </c>
      <c r="H1062" s="94">
        <f t="shared" si="18"/>
        <v>0.9547791853136564</v>
      </c>
    </row>
    <row r="1063" spans="1:8" ht="12.75">
      <c r="A1063" s="121"/>
      <c r="B1063" s="29" t="s">
        <v>406</v>
      </c>
      <c r="C1063" s="45" t="s">
        <v>416</v>
      </c>
      <c r="D1063" s="147"/>
      <c r="E1063" s="43">
        <f>SUM(E1064:E1066)</f>
        <v>0</v>
      </c>
      <c r="F1063" s="43">
        <f>SUM(F1064:F1066)</f>
        <v>1430353</v>
      </c>
      <c r="G1063" s="173">
        <f>SUM(G1064:G1066)</f>
        <v>1429273.33</v>
      </c>
      <c r="H1063" s="94">
        <f t="shared" si="18"/>
        <v>0.9992451723455679</v>
      </c>
    </row>
    <row r="1064" spans="1:8" ht="12.75">
      <c r="A1064" s="121"/>
      <c r="B1064" s="74"/>
      <c r="C1064" s="75" t="s">
        <v>191</v>
      </c>
      <c r="D1064" s="148">
        <v>4170</v>
      </c>
      <c r="E1064" s="149"/>
      <c r="F1064" s="149">
        <v>1240</v>
      </c>
      <c r="G1064" s="185">
        <v>1240</v>
      </c>
      <c r="H1064" s="94">
        <f t="shared" si="18"/>
        <v>1</v>
      </c>
    </row>
    <row r="1065" spans="1:8" ht="12.75">
      <c r="A1065" s="121"/>
      <c r="B1065" s="74"/>
      <c r="C1065" s="75" t="s">
        <v>455</v>
      </c>
      <c r="D1065" s="148">
        <v>4300</v>
      </c>
      <c r="E1065" s="149"/>
      <c r="F1065" s="149">
        <v>1380</v>
      </c>
      <c r="G1065" s="185">
        <v>1380</v>
      </c>
      <c r="H1065" s="94">
        <f t="shared" si="18"/>
        <v>1</v>
      </c>
    </row>
    <row r="1066" spans="1:8" ht="22.5" customHeight="1">
      <c r="A1066" s="121"/>
      <c r="B1066" s="74"/>
      <c r="C1066" s="150" t="s">
        <v>417</v>
      </c>
      <c r="D1066" s="148">
        <v>6050</v>
      </c>
      <c r="E1066" s="149"/>
      <c r="F1066" s="149">
        <v>1427733</v>
      </c>
      <c r="G1066" s="185">
        <v>1426653.33</v>
      </c>
      <c r="H1066" s="94">
        <f t="shared" si="18"/>
        <v>0.9992437871786952</v>
      </c>
    </row>
    <row r="1067" spans="1:8" ht="12.75">
      <c r="A1067" s="121"/>
      <c r="B1067" s="17" t="s">
        <v>350</v>
      </c>
      <c r="C1067" s="139" t="s">
        <v>351</v>
      </c>
      <c r="D1067" s="140"/>
      <c r="E1067" s="20">
        <f>SUM(E1068:E1087)</f>
        <v>269400</v>
      </c>
      <c r="F1067" s="20">
        <f>SUM(F1068:F1087)</f>
        <v>408975</v>
      </c>
      <c r="G1067" s="164">
        <f>SUM(G1068:G1087)</f>
        <v>319041.7700000001</v>
      </c>
      <c r="H1067" s="94">
        <f t="shared" si="18"/>
        <v>0.7801009108136197</v>
      </c>
    </row>
    <row r="1068" spans="1:8" ht="12.75">
      <c r="A1068" s="121"/>
      <c r="B1068" s="125"/>
      <c r="C1068" s="138" t="s">
        <v>201</v>
      </c>
      <c r="D1068" s="152">
        <v>3020</v>
      </c>
      <c r="E1068" s="25"/>
      <c r="F1068" s="25">
        <v>6000</v>
      </c>
      <c r="G1068" s="167">
        <v>1192.69</v>
      </c>
      <c r="H1068" s="94">
        <f t="shared" si="18"/>
        <v>0.19878166666666666</v>
      </c>
    </row>
    <row r="1069" spans="1:8" ht="12.75">
      <c r="A1069" s="121"/>
      <c r="B1069" s="125"/>
      <c r="C1069" s="138" t="s">
        <v>33</v>
      </c>
      <c r="D1069" s="125">
        <v>4010</v>
      </c>
      <c r="E1069" s="36">
        <v>84000</v>
      </c>
      <c r="F1069" s="36">
        <v>118495</v>
      </c>
      <c r="G1069" s="167">
        <v>96637.64</v>
      </c>
      <c r="H1069" s="94">
        <f t="shared" si="18"/>
        <v>0.8155419216000676</v>
      </c>
    </row>
    <row r="1070" spans="1:8" ht="12.75">
      <c r="A1070" s="121"/>
      <c r="B1070" s="125"/>
      <c r="C1070" s="138" t="s">
        <v>34</v>
      </c>
      <c r="D1070" s="125">
        <v>4040</v>
      </c>
      <c r="E1070" s="25">
        <v>5000</v>
      </c>
      <c r="F1070" s="36">
        <v>0</v>
      </c>
      <c r="G1070" s="167">
        <v>0</v>
      </c>
      <c r="H1070" s="94"/>
    </row>
    <row r="1071" spans="1:8" ht="12.75">
      <c r="A1071" s="121"/>
      <c r="B1071" s="125"/>
      <c r="C1071" s="138" t="s">
        <v>35</v>
      </c>
      <c r="D1071" s="125">
        <v>4110</v>
      </c>
      <c r="E1071" s="25">
        <v>13804</v>
      </c>
      <c r="F1071" s="36">
        <v>23764</v>
      </c>
      <c r="G1071" s="167">
        <v>8782.3</v>
      </c>
      <c r="H1071" s="94">
        <f t="shared" si="18"/>
        <v>0.3695632048476687</v>
      </c>
    </row>
    <row r="1072" spans="1:8" ht="12.75">
      <c r="A1072" s="121"/>
      <c r="B1072" s="125"/>
      <c r="C1072" s="138" t="s">
        <v>80</v>
      </c>
      <c r="D1072" s="125">
        <v>4120</v>
      </c>
      <c r="E1072" s="25">
        <v>218</v>
      </c>
      <c r="F1072" s="36">
        <v>3738</v>
      </c>
      <c r="G1072" s="167">
        <v>1286.35</v>
      </c>
      <c r="H1072" s="94">
        <f t="shared" si="18"/>
        <v>0.3441278758694489</v>
      </c>
    </row>
    <row r="1073" spans="1:8" ht="12.75">
      <c r="A1073" s="121"/>
      <c r="B1073" s="125"/>
      <c r="C1073" s="138" t="s">
        <v>464</v>
      </c>
      <c r="D1073" s="125" t="s">
        <v>339</v>
      </c>
      <c r="E1073" s="25"/>
      <c r="F1073" s="36">
        <v>18000</v>
      </c>
      <c r="G1073" s="167">
        <v>8802.09</v>
      </c>
      <c r="H1073" s="94">
        <f t="shared" si="18"/>
        <v>0.489005</v>
      </c>
    </row>
    <row r="1074" spans="1:8" ht="12.75">
      <c r="A1074" s="121"/>
      <c r="B1074" s="125"/>
      <c r="C1074" s="138" t="s">
        <v>67</v>
      </c>
      <c r="D1074" s="125">
        <v>4210</v>
      </c>
      <c r="E1074" s="25">
        <v>26000</v>
      </c>
      <c r="F1074" s="36">
        <v>71000</v>
      </c>
      <c r="G1074" s="167">
        <v>69010.91</v>
      </c>
      <c r="H1074" s="94">
        <f t="shared" si="18"/>
        <v>0.971984647887324</v>
      </c>
    </row>
    <row r="1075" spans="1:8" ht="12.75">
      <c r="A1075" s="121"/>
      <c r="B1075" s="125"/>
      <c r="C1075" s="138" t="s">
        <v>37</v>
      </c>
      <c r="D1075" s="125">
        <v>4260</v>
      </c>
      <c r="E1075" s="25">
        <v>35000</v>
      </c>
      <c r="F1075" s="36">
        <v>10000</v>
      </c>
      <c r="G1075" s="167">
        <v>1084.95</v>
      </c>
      <c r="H1075" s="94">
        <f t="shared" si="18"/>
        <v>0.10849500000000001</v>
      </c>
    </row>
    <row r="1076" spans="1:8" ht="12.75">
      <c r="A1076" s="121"/>
      <c r="B1076" s="125"/>
      <c r="C1076" s="138" t="s">
        <v>38</v>
      </c>
      <c r="D1076" s="125">
        <v>4270</v>
      </c>
      <c r="E1076" s="25">
        <v>90000</v>
      </c>
      <c r="F1076" s="36">
        <v>13000</v>
      </c>
      <c r="G1076" s="167">
        <v>7853.64</v>
      </c>
      <c r="H1076" s="94">
        <f t="shared" si="18"/>
        <v>0.6041261538461539</v>
      </c>
    </row>
    <row r="1077" spans="1:8" ht="12.75">
      <c r="A1077" s="121"/>
      <c r="B1077" s="125"/>
      <c r="C1077" s="138" t="s">
        <v>19</v>
      </c>
      <c r="D1077" s="125" t="s">
        <v>456</v>
      </c>
      <c r="E1077" s="25"/>
      <c r="F1077" s="36">
        <v>4000</v>
      </c>
      <c r="G1077" s="167">
        <v>1107</v>
      </c>
      <c r="H1077" s="94">
        <f t="shared" si="18"/>
        <v>0.27675</v>
      </c>
    </row>
    <row r="1078" spans="1:8" ht="12.75">
      <c r="A1078" s="121"/>
      <c r="B1078" s="125"/>
      <c r="C1078" s="138" t="s">
        <v>452</v>
      </c>
      <c r="D1078" s="125" t="s">
        <v>457</v>
      </c>
      <c r="E1078" s="25"/>
      <c r="F1078" s="36">
        <v>95000</v>
      </c>
      <c r="G1078" s="167">
        <v>91274.28</v>
      </c>
      <c r="H1078" s="94">
        <f t="shared" si="18"/>
        <v>0.9607818947368421</v>
      </c>
    </row>
    <row r="1079" spans="1:8" ht="12.75">
      <c r="A1079" s="121"/>
      <c r="B1079" s="125"/>
      <c r="C1079" s="138" t="s">
        <v>199</v>
      </c>
      <c r="D1079" s="125" t="s">
        <v>458</v>
      </c>
      <c r="E1079" s="25"/>
      <c r="F1079" s="36">
        <v>600</v>
      </c>
      <c r="G1079" s="167">
        <v>69</v>
      </c>
      <c r="H1079" s="94">
        <f t="shared" si="18"/>
        <v>0.115</v>
      </c>
    </row>
    <row r="1080" spans="1:8" ht="12.75">
      <c r="A1080" s="121"/>
      <c r="B1080" s="125"/>
      <c r="C1080" s="138" t="s">
        <v>343</v>
      </c>
      <c r="D1080" s="125" t="s">
        <v>459</v>
      </c>
      <c r="E1080" s="25"/>
      <c r="F1080" s="36">
        <v>3000</v>
      </c>
      <c r="G1080" s="167">
        <v>2015.82</v>
      </c>
      <c r="H1080" s="94">
        <f t="shared" si="18"/>
        <v>0.67194</v>
      </c>
    </row>
    <row r="1081" spans="1:8" ht="12.75">
      <c r="A1081" s="121"/>
      <c r="B1081" s="125"/>
      <c r="C1081" s="138" t="s">
        <v>329</v>
      </c>
      <c r="D1081" s="125">
        <v>4370</v>
      </c>
      <c r="E1081" s="25">
        <v>5000</v>
      </c>
      <c r="F1081" s="36">
        <v>1000</v>
      </c>
      <c r="G1081" s="167">
        <v>551.71</v>
      </c>
      <c r="H1081" s="94">
        <f t="shared" si="18"/>
        <v>0.55171</v>
      </c>
    </row>
    <row r="1082" spans="1:8" ht="12.75">
      <c r="A1082" s="121"/>
      <c r="B1082" s="125"/>
      <c r="C1082" s="138" t="s">
        <v>40</v>
      </c>
      <c r="D1082" s="125" t="s">
        <v>460</v>
      </c>
      <c r="E1082" s="25"/>
      <c r="F1082" s="36">
        <v>3500</v>
      </c>
      <c r="G1082" s="167">
        <v>695.31</v>
      </c>
      <c r="H1082" s="94">
        <f t="shared" si="18"/>
        <v>0.19865999999999998</v>
      </c>
    </row>
    <row r="1083" spans="1:8" ht="12.75">
      <c r="A1083" s="121"/>
      <c r="B1083" s="125"/>
      <c r="C1083" s="138" t="s">
        <v>41</v>
      </c>
      <c r="D1083" s="125" t="s">
        <v>461</v>
      </c>
      <c r="E1083" s="25"/>
      <c r="F1083" s="36">
        <v>1000</v>
      </c>
      <c r="G1083" s="167"/>
      <c r="H1083" s="94">
        <f t="shared" si="18"/>
        <v>0</v>
      </c>
    </row>
    <row r="1084" spans="1:8" ht="12.75">
      <c r="A1084" s="121"/>
      <c r="B1084" s="125"/>
      <c r="C1084" s="138" t="s">
        <v>202</v>
      </c>
      <c r="D1084" s="125" t="s">
        <v>462</v>
      </c>
      <c r="E1084" s="25"/>
      <c r="F1084" s="36">
        <v>1000</v>
      </c>
      <c r="G1084" s="167"/>
      <c r="H1084" s="94">
        <f t="shared" si="18"/>
        <v>0</v>
      </c>
    </row>
    <row r="1085" spans="1:8" ht="24">
      <c r="A1085" s="121"/>
      <c r="B1085" s="125"/>
      <c r="C1085" s="153" t="s">
        <v>255</v>
      </c>
      <c r="D1085" s="125" t="s">
        <v>463</v>
      </c>
      <c r="E1085" s="25"/>
      <c r="F1085" s="36">
        <v>7000</v>
      </c>
      <c r="G1085" s="167">
        <v>4751</v>
      </c>
      <c r="H1085" s="94">
        <f t="shared" si="18"/>
        <v>0.6787142857142857</v>
      </c>
    </row>
    <row r="1086" spans="1:8" ht="24">
      <c r="A1086" s="121"/>
      <c r="B1086" s="125"/>
      <c r="C1086" s="129" t="s">
        <v>311</v>
      </c>
      <c r="D1086" s="132">
        <v>4740</v>
      </c>
      <c r="E1086" s="25"/>
      <c r="F1086" s="36">
        <v>2500</v>
      </c>
      <c r="G1086" s="167">
        <v>880.46</v>
      </c>
      <c r="H1086" s="94">
        <f t="shared" si="18"/>
        <v>0.352184</v>
      </c>
    </row>
    <row r="1087" spans="1:8" ht="12.75">
      <c r="A1087" s="121"/>
      <c r="B1087" s="125"/>
      <c r="C1087" s="138" t="s">
        <v>257</v>
      </c>
      <c r="D1087" s="125">
        <v>4750</v>
      </c>
      <c r="E1087" s="25">
        <v>10378</v>
      </c>
      <c r="F1087" s="36">
        <v>26378</v>
      </c>
      <c r="G1087" s="167">
        <v>23046.62</v>
      </c>
      <c r="H1087" s="94">
        <f t="shared" si="18"/>
        <v>0.8737061187353097</v>
      </c>
    </row>
    <row r="1088" spans="1:8" ht="12.75">
      <c r="A1088" s="104"/>
      <c r="B1088" s="29">
        <v>92605</v>
      </c>
      <c r="C1088" s="45" t="s">
        <v>7</v>
      </c>
      <c r="D1088" s="31"/>
      <c r="E1088" s="43">
        <f>SUM(E1089:E1089)</f>
        <v>515000</v>
      </c>
      <c r="F1088" s="43">
        <f>SUM(F1089:F1089)</f>
        <v>515000</v>
      </c>
      <c r="G1088" s="173">
        <f>SUM(G1089:G1089)</f>
        <v>512000</v>
      </c>
      <c r="H1088" s="94">
        <f t="shared" si="18"/>
        <v>0.9941747572815534</v>
      </c>
    </row>
    <row r="1089" spans="1:8" ht="36">
      <c r="A1089" s="96"/>
      <c r="B1089" s="22"/>
      <c r="C1089" s="28" t="s">
        <v>221</v>
      </c>
      <c r="D1089" s="24">
        <v>2820</v>
      </c>
      <c r="E1089" s="26">
        <v>515000</v>
      </c>
      <c r="F1089" s="15">
        <v>515000</v>
      </c>
      <c r="G1089" s="184">
        <v>512000</v>
      </c>
      <c r="H1089" s="94">
        <f t="shared" si="18"/>
        <v>0.9941747572815534</v>
      </c>
    </row>
    <row r="1090" spans="1:8" ht="12.75">
      <c r="A1090" s="95"/>
      <c r="B1090" s="29">
        <v>92695</v>
      </c>
      <c r="C1090" s="45" t="s">
        <v>46</v>
      </c>
      <c r="D1090" s="31"/>
      <c r="E1090" s="43">
        <f>SUM(E1091:E1108)</f>
        <v>17136200</v>
      </c>
      <c r="F1090" s="43">
        <f>SUM(F1091:F1108)</f>
        <v>8569017</v>
      </c>
      <c r="G1090" s="173">
        <f>SUM(G1091:G1108)</f>
        <v>8169067.340000001</v>
      </c>
      <c r="H1090" s="94">
        <f t="shared" si="18"/>
        <v>0.953326074624429</v>
      </c>
    </row>
    <row r="1091" spans="1:8" ht="36">
      <c r="A1091" s="96"/>
      <c r="B1091" s="56"/>
      <c r="C1091" s="28" t="s">
        <v>221</v>
      </c>
      <c r="D1091" s="159">
        <v>2820</v>
      </c>
      <c r="E1091" s="160">
        <v>141920</v>
      </c>
      <c r="F1091" s="160">
        <v>141920</v>
      </c>
      <c r="G1091" s="186">
        <v>130700</v>
      </c>
      <c r="H1091" s="94">
        <f t="shared" si="18"/>
        <v>0.9209413754227734</v>
      </c>
    </row>
    <row r="1092" spans="1:8" ht="24.75" customHeight="1">
      <c r="A1092" s="95"/>
      <c r="B1092" s="22"/>
      <c r="C1092" s="28" t="s">
        <v>1</v>
      </c>
      <c r="D1092" s="32">
        <v>6050</v>
      </c>
      <c r="E1092" s="92">
        <v>6008960</v>
      </c>
      <c r="F1092" s="15"/>
      <c r="G1092" s="187"/>
      <c r="H1092" s="94"/>
    </row>
    <row r="1093" spans="1:8" ht="24.75" customHeight="1">
      <c r="A1093" s="95"/>
      <c r="B1093" s="22"/>
      <c r="C1093" s="28" t="s">
        <v>242</v>
      </c>
      <c r="D1093" s="32">
        <v>6050</v>
      </c>
      <c r="E1093" s="92">
        <v>1000000</v>
      </c>
      <c r="F1093" s="15">
        <v>1377860</v>
      </c>
      <c r="G1093" s="187">
        <v>1323040.4</v>
      </c>
      <c r="H1093" s="94">
        <f t="shared" si="18"/>
        <v>0.9602139549736547</v>
      </c>
    </row>
    <row r="1094" spans="1:8" ht="12.75">
      <c r="A1094" s="95"/>
      <c r="B1094" s="22"/>
      <c r="C1094" s="28" t="s">
        <v>290</v>
      </c>
      <c r="D1094" s="32">
        <v>6050</v>
      </c>
      <c r="E1094" s="92">
        <v>1520000</v>
      </c>
      <c r="F1094" s="15">
        <v>6042900</v>
      </c>
      <c r="G1094" s="187">
        <v>5835383.46</v>
      </c>
      <c r="H1094" s="94">
        <f t="shared" si="18"/>
        <v>0.9656594449684754</v>
      </c>
    </row>
    <row r="1095" spans="1:8" ht="24.75" customHeight="1">
      <c r="A1095" s="95"/>
      <c r="B1095" s="22"/>
      <c r="C1095" s="28" t="s">
        <v>289</v>
      </c>
      <c r="D1095" s="32">
        <v>6050</v>
      </c>
      <c r="E1095" s="92">
        <v>7750000</v>
      </c>
      <c r="F1095" s="15"/>
      <c r="G1095" s="187"/>
      <c r="H1095" s="94"/>
    </row>
    <row r="1096" spans="1:8" ht="24">
      <c r="A1096" s="95"/>
      <c r="B1096" s="22"/>
      <c r="C1096" s="28" t="s">
        <v>302</v>
      </c>
      <c r="D1096" s="32">
        <v>6050</v>
      </c>
      <c r="E1096" s="92"/>
      <c r="F1096" s="15">
        <v>170640</v>
      </c>
      <c r="G1096" s="187">
        <v>170639.83</v>
      </c>
      <c r="H1096" s="94">
        <f t="shared" si="18"/>
        <v>0.9999990037505859</v>
      </c>
    </row>
    <row r="1097" spans="1:8" ht="15" customHeight="1">
      <c r="A1097" s="95"/>
      <c r="B1097" s="22"/>
      <c r="C1097" s="28" t="s">
        <v>370</v>
      </c>
      <c r="D1097" s="32">
        <v>6050</v>
      </c>
      <c r="E1097" s="92">
        <v>110000</v>
      </c>
      <c r="F1097" s="15">
        <v>110000</v>
      </c>
      <c r="G1097" s="187">
        <v>109189.48</v>
      </c>
      <c r="H1097" s="94">
        <f t="shared" si="18"/>
        <v>0.9926316363636363</v>
      </c>
    </row>
    <row r="1098" spans="1:8" ht="13.5" customHeight="1">
      <c r="A1098" s="95"/>
      <c r="B1098" s="22"/>
      <c r="C1098" s="48" t="s">
        <v>260</v>
      </c>
      <c r="D1098" s="32">
        <v>3040</v>
      </c>
      <c r="E1098" s="40">
        <v>10300</v>
      </c>
      <c r="F1098" s="15">
        <v>10300</v>
      </c>
      <c r="G1098" s="171">
        <v>10300</v>
      </c>
      <c r="H1098" s="94">
        <f t="shared" si="18"/>
        <v>1</v>
      </c>
    </row>
    <row r="1099" spans="1:8" ht="13.5" customHeight="1">
      <c r="A1099" s="95"/>
      <c r="B1099" s="22"/>
      <c r="C1099" s="48" t="s">
        <v>80</v>
      </c>
      <c r="D1099" s="32">
        <v>4120</v>
      </c>
      <c r="E1099" s="40"/>
      <c r="F1099" s="15">
        <v>700</v>
      </c>
      <c r="G1099" s="171">
        <v>378.9</v>
      </c>
      <c r="H1099" s="94">
        <f t="shared" si="18"/>
        <v>0.5412857142857143</v>
      </c>
    </row>
    <row r="1100" spans="1:8" ht="13.5" customHeight="1">
      <c r="A1100" s="95"/>
      <c r="B1100" s="22"/>
      <c r="C1100" s="48" t="s">
        <v>67</v>
      </c>
      <c r="D1100" s="32">
        <v>4210</v>
      </c>
      <c r="E1100" s="40">
        <v>5660</v>
      </c>
      <c r="F1100" s="15">
        <v>5660</v>
      </c>
      <c r="G1100" s="171">
        <v>5628.97</v>
      </c>
      <c r="H1100" s="94">
        <f aca="true" t="shared" si="19" ref="H1100:H1109">G1100/F1100</f>
        <v>0.994517667844523</v>
      </c>
    </row>
    <row r="1101" spans="1:8" ht="13.5" customHeight="1">
      <c r="A1101" s="95"/>
      <c r="B1101" s="22"/>
      <c r="C1101" s="48" t="s">
        <v>37</v>
      </c>
      <c r="D1101" s="32">
        <v>4260</v>
      </c>
      <c r="E1101" s="40"/>
      <c r="F1101" s="15">
        <v>49000</v>
      </c>
      <c r="G1101" s="171">
        <v>44157.58</v>
      </c>
      <c r="H1101" s="94">
        <f t="shared" si="19"/>
        <v>0.9011751020408164</v>
      </c>
    </row>
    <row r="1102" spans="1:8" ht="13.5" customHeight="1">
      <c r="A1102" s="95"/>
      <c r="B1102" s="22"/>
      <c r="C1102" s="48" t="s">
        <v>39</v>
      </c>
      <c r="D1102" s="32">
        <v>4300</v>
      </c>
      <c r="E1102" s="40">
        <v>4060</v>
      </c>
      <c r="F1102" s="15">
        <v>3060</v>
      </c>
      <c r="G1102" s="171">
        <v>2847.3</v>
      </c>
      <c r="H1102" s="94">
        <f t="shared" si="19"/>
        <v>0.9304901960784314</v>
      </c>
    </row>
    <row r="1103" spans="1:8" ht="13.5" customHeight="1">
      <c r="A1103" s="95"/>
      <c r="B1103" s="22"/>
      <c r="C1103" s="48" t="s">
        <v>465</v>
      </c>
      <c r="D1103" s="32">
        <v>4300</v>
      </c>
      <c r="E1103" s="40">
        <v>420000</v>
      </c>
      <c r="F1103" s="15">
        <v>420000</v>
      </c>
      <c r="G1103" s="171">
        <v>419999.79</v>
      </c>
      <c r="H1103" s="94">
        <f t="shared" si="19"/>
        <v>0.9999994999999999</v>
      </c>
    </row>
    <row r="1104" spans="1:8" ht="13.5" customHeight="1">
      <c r="A1104" s="95"/>
      <c r="B1104" s="22"/>
      <c r="C1104" s="48" t="s">
        <v>348</v>
      </c>
      <c r="D1104" s="32">
        <v>4300</v>
      </c>
      <c r="E1104" s="40">
        <v>45000</v>
      </c>
      <c r="F1104" s="15">
        <v>85645</v>
      </c>
      <c r="G1104" s="171">
        <v>85549.48</v>
      </c>
      <c r="H1104" s="94">
        <f t="shared" si="19"/>
        <v>0.9988846984645922</v>
      </c>
    </row>
    <row r="1105" spans="1:8" ht="13.5" customHeight="1">
      <c r="A1105" s="95"/>
      <c r="B1105" s="22"/>
      <c r="C1105" s="138" t="s">
        <v>343</v>
      </c>
      <c r="D1105" s="32">
        <v>4360</v>
      </c>
      <c r="E1105" s="40"/>
      <c r="F1105" s="15">
        <v>300</v>
      </c>
      <c r="G1105" s="171">
        <v>285.7</v>
      </c>
      <c r="H1105" s="94">
        <f t="shared" si="19"/>
        <v>0.9523333333333333</v>
      </c>
    </row>
    <row r="1106" spans="1:8" ht="13.5" customHeight="1">
      <c r="A1106" s="95"/>
      <c r="B1106" s="22"/>
      <c r="C1106" s="48" t="s">
        <v>191</v>
      </c>
      <c r="D1106" s="32">
        <v>4170</v>
      </c>
      <c r="E1106" s="40"/>
      <c r="F1106" s="15">
        <v>29732</v>
      </c>
      <c r="G1106" s="171">
        <v>29727.5</v>
      </c>
      <c r="H1106" s="94">
        <f t="shared" si="19"/>
        <v>0.9998486479214315</v>
      </c>
    </row>
    <row r="1107" spans="1:8" ht="13.5" customHeight="1">
      <c r="A1107" s="95"/>
      <c r="B1107" s="22"/>
      <c r="C1107" s="48" t="s">
        <v>332</v>
      </c>
      <c r="D1107" s="32">
        <v>3250</v>
      </c>
      <c r="E1107" s="40">
        <v>120000</v>
      </c>
      <c r="F1107" s="15">
        <v>120000</v>
      </c>
      <c r="G1107" s="171">
        <v>0</v>
      </c>
      <c r="H1107" s="94">
        <f t="shared" si="19"/>
        <v>0</v>
      </c>
    </row>
    <row r="1108" spans="1:8" ht="13.5" customHeight="1">
      <c r="A1108" s="95"/>
      <c r="B1108" s="22"/>
      <c r="C1108" s="48" t="s">
        <v>81</v>
      </c>
      <c r="D1108" s="32">
        <v>4530</v>
      </c>
      <c r="E1108" s="40">
        <v>300</v>
      </c>
      <c r="F1108" s="15">
        <v>1300</v>
      </c>
      <c r="G1108" s="171">
        <v>1238.95</v>
      </c>
      <c r="H1108" s="94">
        <f t="shared" si="19"/>
        <v>0.9530384615384616</v>
      </c>
    </row>
    <row r="1109" spans="1:8" ht="33" customHeight="1" thickBot="1">
      <c r="A1109" s="110"/>
      <c r="B1109" s="111"/>
      <c r="C1109" s="112" t="s">
        <v>146</v>
      </c>
      <c r="D1109" s="113"/>
      <c r="E1109" s="114">
        <f>SUM(E1062+E1025+E986+E899+E835+E624+E607+E604+E296+E288+E285+E228+E214+E114+E86+E70+E59+E21+E18+E11)</f>
        <v>239025558</v>
      </c>
      <c r="F1109" s="114">
        <f>SUM(F1062+F1025+F986+F899+F835+F624+F607+F604+F296+F288+F285+F228+F214+F114+F86+F70+F59+F21+F18+F11)</f>
        <v>249422169</v>
      </c>
      <c r="G1109" s="188">
        <f>SUM(G1062+G1025+G986+G899+G835+G624+G607+G604+G296+G288+G285+G228+G214+G114+G86+G70+G59+G21+G18+G11)</f>
        <v>243658285.94999993</v>
      </c>
      <c r="H1109" s="94">
        <f t="shared" si="19"/>
        <v>0.9768910555420595</v>
      </c>
    </row>
    <row r="1110" spans="1:6" ht="12.75">
      <c r="A1110" s="6"/>
      <c r="B1110" s="1"/>
      <c r="C1110" s="1"/>
      <c r="D1110" s="1"/>
      <c r="E1110" s="8"/>
      <c r="F1110" s="8"/>
    </row>
    <row r="1111" spans="1:8" ht="12.75">
      <c r="A1111" s="1"/>
      <c r="C1111" s="5"/>
      <c r="E1111" s="8"/>
      <c r="F1111" s="189"/>
      <c r="G1111" s="189"/>
      <c r="H1111" s="189"/>
    </row>
    <row r="1112" spans="3:6" ht="12.75">
      <c r="C1112" s="5"/>
      <c r="F1112" s="8"/>
    </row>
    <row r="1113" spans="5:8" ht="12.75">
      <c r="E1113" s="8"/>
      <c r="F1113" s="189"/>
      <c r="G1113" s="189"/>
      <c r="H1113" s="189"/>
    </row>
    <row r="1127" ht="30" customHeight="1">
      <c r="C1127" s="8"/>
    </row>
  </sheetData>
  <mergeCells count="7">
    <mergeCell ref="F1111:H1111"/>
    <mergeCell ref="F1113:H1113"/>
    <mergeCell ref="A6:H6"/>
    <mergeCell ref="F1:H1"/>
    <mergeCell ref="F2:H2"/>
    <mergeCell ref="F4:H4"/>
    <mergeCell ref="F3:H3"/>
  </mergeCells>
  <printOptions horizontalCentered="1"/>
  <pageMargins left="0.5905511811023623" right="0.3937007874015748" top="0.3937007874015748" bottom="0.1968503937007874" header="0.196850393700787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2010-03-05T12:32:01Z</cp:lastPrinted>
  <dcterms:created xsi:type="dcterms:W3CDTF">2001-09-17T09:03:48Z</dcterms:created>
  <dcterms:modified xsi:type="dcterms:W3CDTF">2010-03-12T11:41:15Z</dcterms:modified>
  <cp:category/>
  <cp:version/>
  <cp:contentType/>
  <cp:contentStatus/>
</cp:coreProperties>
</file>