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1-dochody" sheetId="1" r:id="rId1"/>
  </sheets>
  <definedNames>
    <definedName name="_xlnm.Print_Titles" localSheetId="0">'Załącznik Nr 1-dochody'!$9:$9</definedName>
    <definedName name="Z_F15D1700_FBD3_11D7_9137_0001020BE0E4_.wvu.PrintTitles" localSheetId="0" hidden="1">'Załącznik Nr 1-dochody'!#REF!</definedName>
  </definedNames>
  <calcPr fullCalcOnLoad="1"/>
</workbook>
</file>

<file path=xl/sharedStrings.xml><?xml version="1.0" encoding="utf-8"?>
<sst xmlns="http://schemas.openxmlformats.org/spreadsheetml/2006/main" count="553" uniqueCount="261">
  <si>
    <t>Dział</t>
  </si>
  <si>
    <t>Rozdz.</t>
  </si>
  <si>
    <t>Wyszczególnienie</t>
  </si>
  <si>
    <t>Pozostałe odsetki</t>
  </si>
  <si>
    <t>Pozostała działalność</t>
  </si>
  <si>
    <t>050</t>
  </si>
  <si>
    <t>Rybołówstwo i rybactwo</t>
  </si>
  <si>
    <t>05095</t>
  </si>
  <si>
    <t>Wpływy z różnych dochodów</t>
  </si>
  <si>
    <t>Gospodarka mieszkaniowa</t>
  </si>
  <si>
    <t>Gospodarka gruntami i nieruchomościami</t>
  </si>
  <si>
    <t>Wpływy z różnych opłat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</si>
  <si>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</si>
  <si>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</si>
  <si>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</si>
  <si>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</si>
  <si>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</si>
  <si>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</si>
  <si>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Wpłwy z opłaty komunikacyjnej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</si>
  <si>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</si>
  <si>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</si>
  <si>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</si>
  <si>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</si>
  <si>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</si>
  <si>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</si>
  <si>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</si>
  <si>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</si>
  <si>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</si>
  <si>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</si>
  <si>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</si>
  <si>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</si>
  <si>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opłaty skarbowej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</si>
  <si>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</si>
  <si>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</si>
  <si>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</si>
  <si>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</si>
  <si>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</si>
  <si>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</si>
  <si>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</si>
  <si>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</si>
  <si>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</si>
  <si>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</si>
  <si>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</si>
  <si>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</si>
  <si>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Wpływy z usług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</si>
  <si>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</si>
  <si>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</si>
  <si>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</si>
  <si>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</si>
  <si>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</si>
  <si>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</si>
  <si>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</si>
  <si>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</si>
  <si>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</si>
  <si>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</si>
  <si>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odpadami</t>
  </si>
  <si>
    <t>Wpływy z opłaty eksploatacyjnej  Szalet , Dworzec</t>
  </si>
  <si>
    <t>Kultura i ochrona dziedzictwa narodowego</t>
  </si>
  <si>
    <t>Biblioteki</t>
  </si>
  <si>
    <t>Muzea</t>
  </si>
  <si>
    <t>R a z e m</t>
  </si>
  <si>
    <t>Wpływy z opłat za zezwolenia na sprzedaż alkoholu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</si>
  <si>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</si>
  <si>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</si>
  <si>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</si>
  <si>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</si>
  <si>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</si>
  <si>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>Usługi opiekuńcze i specjalistyczne usługi opiekuńcze</t>
  </si>
  <si>
    <t>Dotacje celowe otrzymane z budżetu państwa na zadania bieżące z zakresu administracji rządowej oraz inne zadania zlecone ustawami realizowane przez powiat</t>
  </si>
  <si>
    <t>Wpływy z opłat  za zarząd, użytkowanie i użytkowanie wieczyste nieruchomości</t>
  </si>
  <si>
    <t>Wpływy z tytułu przekształcenia prawa użytkowania wieczystego przysługującego osobom fizycznym w prawo własności</t>
  </si>
  <si>
    <t>Odsetki od nieterminowych wpłat z tytułu podatków i opłat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</si>
  <si>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</si>
  <si>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</si>
  <si>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Podatek od działalności gospodarczej osób fizycznych opłacany w formie  karty podatkowej</t>
  </si>
  <si>
    <t>Podatek od posiadania psów</t>
  </si>
  <si>
    <t>Wpływy z opłaty targowej</t>
  </si>
  <si>
    <t>Subwencje ogólne z budżetu państwa / powiat/</t>
  </si>
  <si>
    <t>Subwencje ogólne z budżetu państwa / gmina/</t>
  </si>
  <si>
    <t>Subwencje ogólne z budżetu państwa</t>
  </si>
  <si>
    <t>Dotacje celowe otrzymane  z budżetu państwa na realizację własnych zadań bieżących gmin.</t>
  </si>
  <si>
    <t>Dotacje celowe otrzymane z powiatu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</si>
  <si>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</si>
  <si>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 xml:space="preserve">Dotacje celowe otrzymane z powiatu na zadania bieżace realizowane na podstawie porozumień między jednostkami samorządu terytorytorialnego 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</si>
  <si>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</si>
  <si>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</si>
  <si>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</si>
  <si>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</si>
  <si>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</si>
  <si>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inwestycje i zakupy inwestycyjne z zakresu administracji rządowej oraz inne zadania zlecone ustawami realizowane przez powiat.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</si>
  <si>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</si>
  <si>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</si>
  <si>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</si>
  <si>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</si>
  <si>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</si>
  <si>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0490</t>
  </si>
  <si>
    <t>6290</t>
  </si>
  <si>
    <t>0970</t>
  </si>
  <si>
    <t>0470</t>
  </si>
  <si>
    <t>0690</t>
  </si>
  <si>
    <t>0750</t>
  </si>
  <si>
    <t>0760</t>
  </si>
  <si>
    <t>0910</t>
  </si>
  <si>
    <t>2110</t>
  </si>
  <si>
    <t>2360</t>
  </si>
  <si>
    <t>2440</t>
  </si>
  <si>
    <t>0570</t>
  </si>
  <si>
    <t>2010</t>
  </si>
  <si>
    <t>0420</t>
  </si>
  <si>
    <t>0920</t>
  </si>
  <si>
    <t>0480</t>
  </si>
  <si>
    <t>6410</t>
  </si>
  <si>
    <t>0350</t>
  </si>
  <si>
    <t>0310</t>
  </si>
  <si>
    <t>0340</t>
  </si>
  <si>
    <t>0500</t>
  </si>
  <si>
    <t>0320</t>
  </si>
  <si>
    <t>0330</t>
  </si>
  <si>
    <t>0360</t>
  </si>
  <si>
    <t>0370</t>
  </si>
  <si>
    <t>0430</t>
  </si>
  <si>
    <t>0410</t>
  </si>
  <si>
    <t>0010</t>
  </si>
  <si>
    <t>0020</t>
  </si>
  <si>
    <t>2920</t>
  </si>
  <si>
    <t>2130</t>
  </si>
  <si>
    <t>2030</t>
  </si>
  <si>
    <t>0830</t>
  </si>
  <si>
    <t>2320</t>
  </si>
  <si>
    <t>6260</t>
  </si>
  <si>
    <t>0460</t>
  </si>
  <si>
    <t>Dochody od osób prawnych, od osób fizycznych i od innych jednostek nieposiadających osobowości prawnej oraz wydatki związane z ich poborem</t>
  </si>
  <si>
    <t>Dotacje celowe otrzymane z budżetu państwa na zadania bieżące z zakresu administracji rządowej oraz inne zadania zlecone ustawami realiz.przez powiat /placówki opiekuńczo - wychowawcze /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</si>
  <si>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</si>
  <si>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Część wyrównawcza subw.ogólnej dla gmin</t>
  </si>
  <si>
    <t>Część równoważąca subwencji ogólnej  dla powiatów</t>
  </si>
  <si>
    <t>Kultura fizyczna i sport</t>
  </si>
  <si>
    <t xml:space="preserve">Środki na dofinansowanie własnych inwestycji gmin,powiatów,samorządów województw pozyskane z innych żródeł współfinansowanie ŁSM. </t>
  </si>
  <si>
    <t>2020</t>
  </si>
  <si>
    <t>Część równoważąca subwencji ogólnej  dla gmin</t>
  </si>
  <si>
    <t>Cmentarze</t>
  </si>
  <si>
    <t>Dotacje celowe otrzymane z budżetu państwa na zadania bieżące  realizowane przez gminę na podstawie porozumień  z organami administracji rządowej</t>
  </si>
  <si>
    <t>Wpływy z podatku rolnego, podatku leśnego,podatku od czynności cywilnoprawnych , podatków i opłat lokalnych od osób prawnych i innych jednostek organizacyjnych .</t>
  </si>
  <si>
    <t>Zespoły do spraw orzekania o niepełnosprawności</t>
  </si>
  <si>
    <t xml:space="preserve">Dochody jednostek samorządu terytorialnego związane z  realizacją zadań z zakresu administracji rządowej oraz innych zadań zleconych ustawami </t>
  </si>
  <si>
    <t>0680</t>
  </si>
  <si>
    <t>Wpływy od rodziców z tytułu odpłatności  za utrzymanie dzieci w placówkach opiekuńczo - wychowawczych</t>
  </si>
  <si>
    <t>Wpływy ze sprzedaży składników majątkowych</t>
  </si>
  <si>
    <t>0870</t>
  </si>
  <si>
    <t>Wpływy z róznych dochodów</t>
  </si>
  <si>
    <t>Zasiłki i pomoc w naturze oraz składki na ubezpieczenia emerytalne i rentowe</t>
  </si>
  <si>
    <t>Dotacje otrzymane z funduszy celowych na realizację zadań bieżących jednostek sektora finansów publicznych</t>
  </si>
  <si>
    <t>Wpływy z podatku rolnego, podatku leśnego,podatku od spadków i darowizn , podatku od czynności cywilnoprawnych oraz podatków i opłat lokalnych od osób fizycznych .</t>
  </si>
  <si>
    <t>0770</t>
  </si>
  <si>
    <t>Szkoły podstawowe specjalne</t>
  </si>
  <si>
    <t>Przedszkola</t>
  </si>
  <si>
    <t>Ośrodek interwencji kryzysowej</t>
  </si>
  <si>
    <t xml:space="preserve">Dotacje celowe otrzymane z budżetu państwa na inwestycje i zakupy inwestycyjne realizowane przez powiat na pdst. porozumień z organami adm. rząd. </t>
  </si>
  <si>
    <t>6420</t>
  </si>
  <si>
    <t>Dotacje celowe otrzymane z budżetupaństwa na realizację inwestycji i zakupów inwestycyjnych własnych gmin</t>
  </si>
  <si>
    <t>6630</t>
  </si>
  <si>
    <t>Dotacje celowe otrzymane z samorządu wojew. na inwestycje i zadania inwestycyjne realizowane na pdst.porozumień między jst</t>
  </si>
  <si>
    <t>Pozostała działalnośc</t>
  </si>
  <si>
    <t>Poradnie psychologiczno-pedagogiczne</t>
  </si>
  <si>
    <t>Wpływy z tyt. odpłatnego nabycia prawa własności i użytk. wieczyst.</t>
  </si>
  <si>
    <t>010</t>
  </si>
  <si>
    <t>Rolnictwo i łowiectwo</t>
  </si>
  <si>
    <t>Wpływy z innych lokalnych opłat pobieranych przez jst na pdst. odrębnych ustaw</t>
  </si>
  <si>
    <t>6610</t>
  </si>
  <si>
    <t>Dotacje celowe otrzymane z powiatu na inwestycje i zakupy inwestycyjne realizowane na podstawie porozumień (umów) między jednostkami samorządu terytorialnego</t>
  </si>
  <si>
    <t>6620</t>
  </si>
  <si>
    <t>Rekompensaty utraconych dochodów w podatkach i opłatach lokalnych</t>
  </si>
  <si>
    <t>2680</t>
  </si>
  <si>
    <t>Wpływy z opłat za koncesje i licencje</t>
  </si>
  <si>
    <t>0590</t>
  </si>
  <si>
    <t>Różne rozliczenia finansowe</t>
  </si>
  <si>
    <t>Dotacje otrzymane z funduszy celowych na finansowanie lub dofinansowanie kosztów realizacji inwestycji i zakupów inwestycyjnych jednostek sektora finansów publicznych</t>
  </si>
  <si>
    <t>Rehabilitacja zawodowa i społeczna osób niepełnosprawnych</t>
  </si>
  <si>
    <t>80148</t>
  </si>
  <si>
    <t>Stołówki szkolne</t>
  </si>
  <si>
    <t>01095</t>
  </si>
  <si>
    <t>Odsetki od dotacji wykorzystanych niezgodnie z przeznaczeniem lub pobranych w nadmiernej wysokości</t>
  </si>
  <si>
    <t>0900</t>
  </si>
  <si>
    <t>Wpływy ze zwrotów dotacji wykorzystanych niezgodnie z przeznaczeniem lub pobranych w nadmiernej wysokości</t>
  </si>
  <si>
    <t>Dotacje rozwojowe oraz środki na finansowanie Wspólnej Polityki Rolnej</t>
  </si>
  <si>
    <t>2008</t>
  </si>
  <si>
    <t>2009</t>
  </si>
  <si>
    <t>Środki na dofinansowanie własnych zadań bieżących gmin, powiatów, samorządów województw, pozyskane z innych żródeł</t>
  </si>
  <si>
    <t>2700</t>
  </si>
  <si>
    <t>6330</t>
  </si>
  <si>
    <t>Pozostałe dochody</t>
  </si>
  <si>
    <t>Składki na ubezpieczenie zdrowotne opłacane  za osoby pobierajce niektóre świadczenia z pomocy społecznej, niektóre świadczenia rodzinne oraz za osoby uczestniczące w zajęciach w centrum integracji społecznej</t>
  </si>
  <si>
    <t>600</t>
  </si>
  <si>
    <t>Transport i łączność</t>
  </si>
  <si>
    <t>60016</t>
  </si>
  <si>
    <t>Drogi publiczne gminne</t>
  </si>
  <si>
    <t>Plan na 01.01.2009r.</t>
  </si>
  <si>
    <t>Wpływy z innych lokalnych opłat pobieranych przez jednostki samorządu terytorialnego na podstawie odrębnych ustaw /adiacenty- renta planistyczna</t>
  </si>
  <si>
    <t>60015</t>
  </si>
  <si>
    <t>Drogi publiczne w miastach na prawach powiatu</t>
  </si>
  <si>
    <t>Dotacje celowe otrzymane z budżetu państwa na realizację inwestycji i zakupów inwestcyjnych własnych powiatu</t>
  </si>
  <si>
    <t>6430</t>
  </si>
  <si>
    <t>630</t>
  </si>
  <si>
    <t>Turystyka</t>
  </si>
  <si>
    <t>63095</t>
  </si>
  <si>
    <t>Pozstała działalność</t>
  </si>
  <si>
    <t>Dotacje z rozwojowe</t>
  </si>
  <si>
    <t>6208</t>
  </si>
  <si>
    <t>75113</t>
  </si>
  <si>
    <t>Wybory do Parlamentu</t>
  </si>
  <si>
    <t>Grzywny, mandaty i kary pieniężne od osób prawnych i innych jednostek organizacyjnych</t>
  </si>
  <si>
    <t>0580</t>
  </si>
  <si>
    <t>Wpływy z róznych opłat</t>
  </si>
  <si>
    <t>75815</t>
  </si>
  <si>
    <t>Wpływy do wyjaśnienia</t>
  </si>
  <si>
    <t>2980</t>
  </si>
  <si>
    <t>Dotacje celowe otrzymane z gminy na zadania bieżące realizowane na podstawie porozumień między jst</t>
  </si>
  <si>
    <t>2310</t>
  </si>
  <si>
    <t>85154</t>
  </si>
  <si>
    <t>Przeciwdziałanie alkoholizmowi</t>
  </si>
  <si>
    <t xml:space="preserve">Wpływy z usług </t>
  </si>
  <si>
    <t>85215</t>
  </si>
  <si>
    <t xml:space="preserve">Dotacje rozwojowe </t>
  </si>
  <si>
    <t>Dotacje celowe otrzymane z gminy na inwestycje i zakupy inwestycyjne realizowane na podstwie porozumień między jst</t>
  </si>
  <si>
    <t>Dotacje rozwojowe</t>
  </si>
  <si>
    <t>92195</t>
  </si>
  <si>
    <t>92601</t>
  </si>
  <si>
    <t>Obiekty soprtowe</t>
  </si>
  <si>
    <t>92605</t>
  </si>
  <si>
    <t>Zadania w zakresie kultury fizycznej i sportu</t>
  </si>
  <si>
    <t>Prezydenta Miasta Łomża</t>
  </si>
  <si>
    <t>Załącznik Nr 1</t>
  </si>
  <si>
    <t>Plan na 31.12.2009r.</t>
  </si>
  <si>
    <t>Wykonanie na 31.12.2009r.</t>
  </si>
  <si>
    <t>Wykonanie dochodów budżetu miasta Łomża na dzień 31.12.2009r.</t>
  </si>
  <si>
    <t>0928</t>
  </si>
  <si>
    <t>75802</t>
  </si>
  <si>
    <t>Uzupełnienie subwencji ogólnej dla jednostek samorządu terytorialnego</t>
  </si>
  <si>
    <t>Środki na uzupełnienie subwencji powiatów</t>
  </si>
  <si>
    <t>2760</t>
  </si>
  <si>
    <t>Środki na dofinansowanie własnych zadań bieżących gmin, powiatów, samorządów województw, pozyskane z innych źródeł</t>
  </si>
  <si>
    <t>Dotacje celowe otrzymane z budżetu państwa na realizację inwestycji i zakupów inwestcyjnych własnych gmin</t>
  </si>
  <si>
    <t>Wpływy do budżetu nadwyżki dochodów włsnych lub środków obrotowych</t>
  </si>
  <si>
    <t>2400</t>
  </si>
  <si>
    <t>92604</t>
  </si>
  <si>
    <t>Instytucje kultury fizycznej</t>
  </si>
  <si>
    <t>wyk. (7/6)</t>
  </si>
  <si>
    <t>70095</t>
  </si>
  <si>
    <t>80142</t>
  </si>
  <si>
    <t>Ośrodki szkolenia, dokształcania i doskonalenia kadr</t>
  </si>
  <si>
    <t>Otrzymane spadki, zapisy i darowizny w postaci pieniężnej</t>
  </si>
  <si>
    <t>0960</t>
  </si>
  <si>
    <t>Wpłwyw z różnych dochodów</t>
  </si>
  <si>
    <t>92108</t>
  </si>
  <si>
    <t>Filharmonie , orkiestry , chóry i kapele</t>
  </si>
  <si>
    <t>Pozostałe odsteki</t>
  </si>
  <si>
    <t>Świadczenia rodzinne, świadczenia z funduszu alimentacyjnego oraz składki na ubezpieczenia emerytalne i rentowe z ubezpieczenia społecznego</t>
  </si>
  <si>
    <t>Dodatki mieszkaniowe</t>
  </si>
  <si>
    <t xml:space="preserve">Teatry </t>
  </si>
  <si>
    <t>do Zarządzenia Nr 41/10</t>
  </si>
  <si>
    <t>z dnia 12 marca 2010r.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</si>
</sst>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2"/>
      <name val="Times New Roman"/>
      <family val="1"/>
    </font>
    <font>
      <sz val="10"/>
      <color indexed="10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hidden="1"/>
    </xf>
    <xf numFmtId="3" fontId="0" fillId="3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" xfId="0" applyNumberFormat="1" applyFont="1" applyBorder="1" applyAlignment="1" applyProtection="1">
      <alignment horizontal="right" vertical="center" wrapText="1"/>
      <protection locked="0"/>
    </xf>
    <xf numFmtId="3" fontId="0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0" applyNumberFormat="1" applyFont="1" applyBorder="1" applyAlignment="1" applyProtection="1">
      <alignment horizontal="right" vertical="center" wrapText="1"/>
      <protection hidden="1"/>
    </xf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hidden="1"/>
    </xf>
    <xf numFmtId="3" fontId="1" fillId="4" borderId="1" xfId="0" applyNumberFormat="1" applyFont="1" applyFill="1" applyBorder="1" applyAlignment="1" applyProtection="1">
      <alignment horizontal="right" vertical="center"/>
      <protection hidden="1"/>
    </xf>
    <xf numFmtId="3" fontId="0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4" fillId="5" borderId="4" xfId="0" applyNumberFormat="1" applyFont="1" applyFill="1" applyBorder="1" applyAlignment="1" applyProtection="1">
      <alignment horizontal="right" vertical="center" wrapText="1"/>
      <protection hidden="1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14" fillId="3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/>
      <protection locked="0"/>
    </xf>
    <xf numFmtId="0" fontId="9" fillId="0" borderId="13" xfId="0" applyFont="1" applyBorder="1" applyAlignment="1">
      <alignment horizontal="center" wrapText="1"/>
    </xf>
    <xf numFmtId="172" fontId="8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3" fontId="8" fillId="4" borderId="1" xfId="0" applyNumberFormat="1" applyFont="1" applyFill="1" applyBorder="1" applyAlignment="1" applyProtection="1">
      <alignment horizontal="right" vertical="center"/>
      <protection hidden="1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4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49" fontId="8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9" xfId="0" applyNumberFormat="1" applyFont="1" applyFill="1" applyBorder="1" applyAlignment="1" applyProtection="1">
      <alignment horizontal="right" vertical="center"/>
      <protection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1" xfId="0" applyNumberFormat="1" applyFont="1" applyFill="1" applyBorder="1" applyAlignment="1" applyProtection="1">
      <alignment horizontal="right" vertical="center" wrapText="1"/>
      <protection hidden="1"/>
    </xf>
    <xf numFmtId="3" fontId="0" fillId="3" borderId="1" xfId="0" applyNumberFormat="1" applyFont="1" applyFill="1" applyBorder="1" applyAlignment="1" applyProtection="1">
      <alignment horizontal="right" vertical="center"/>
      <protection locked="0"/>
    </xf>
    <xf numFmtId="4" fontId="0" fillId="3" borderId="1" xfId="0" applyNumberFormat="1" applyFont="1" applyFill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wrapText="1"/>
    </xf>
    <xf numFmtId="0" fontId="6" fillId="3" borderId="1" xfId="0" applyFont="1" applyFill="1" applyBorder="1" applyAlignment="1" applyProtection="1">
      <alignment vertical="center"/>
      <protection locked="0"/>
    </xf>
    <xf numFmtId="4" fontId="4" fillId="2" borderId="9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 applyProtection="1">
      <alignment horizontal="right" vertical="center"/>
      <protection hidden="1"/>
    </xf>
    <xf numFmtId="4" fontId="0" fillId="3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0" fillId="2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 wrapText="1"/>
      <protection hidden="1"/>
    </xf>
    <xf numFmtId="4" fontId="0" fillId="0" borderId="1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 applyProtection="1">
      <alignment horizontal="right" vertical="center"/>
      <protection hidden="1"/>
    </xf>
    <xf numFmtId="4" fontId="8" fillId="3" borderId="1" xfId="0" applyNumberFormat="1" applyFont="1" applyFill="1" applyBorder="1" applyAlignment="1" applyProtection="1">
      <alignment horizontal="right" vertical="center"/>
      <protection hidden="1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4" fontId="2" fillId="3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4" fillId="5" borderId="4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1"/>
  <sheetViews>
    <sheetView tabSelected="1" zoomScale="75" zoomScaleNormal="75" workbookViewId="0" topLeftCell="A1">
      <selection activeCell="K13" sqref="K13"/>
    </sheetView>
  </sheetViews>
  <sheetFormatPr defaultColWidth="9.00390625" defaultRowHeight="12.75"/>
  <cols>
    <col min="1" max="1" width="7.375" style="0" customWidth="1"/>
    <col min="2" max="2" width="8.75390625" style="0" customWidth="1"/>
    <col min="3" max="3" width="45.25390625" style="0" customWidth="1"/>
    <col min="4" max="4" width="5.875" style="0" customWidth="1"/>
    <col min="5" max="5" width="13.00390625" style="0" customWidth="1"/>
    <col min="6" max="6" width="12.875" style="0" customWidth="1"/>
    <col min="7" max="7" width="15.25390625" style="0" customWidth="1"/>
    <col min="8" max="8" width="9.25390625" style="0" customWidth="1"/>
    <col min="9" max="9" width="15.875" style="0" customWidth="1"/>
    <col min="10" max="10" width="17.00390625" style="0" customWidth="1"/>
    <col min="11" max="11" width="18.125" style="0" customWidth="1"/>
  </cols>
  <sheetData>
    <row r="1" spans="1:8" ht="12.75">
      <c r="A1" s="10"/>
      <c r="B1" s="10"/>
      <c r="C1" s="10"/>
      <c r="D1" s="10"/>
      <c r="E1" s="10"/>
      <c r="F1" s="148" t="s">
        <v>231</v>
      </c>
      <c r="G1" s="148"/>
      <c r="H1" s="148"/>
    </row>
    <row r="2" spans="1:8" ht="12.75">
      <c r="A2" s="10"/>
      <c r="B2" s="10"/>
      <c r="C2" s="10"/>
      <c r="D2" s="10"/>
      <c r="E2" s="10"/>
      <c r="F2" s="148" t="s">
        <v>259</v>
      </c>
      <c r="G2" s="148"/>
      <c r="H2" s="148"/>
    </row>
    <row r="3" spans="1:8" ht="12.75">
      <c r="A3" s="10"/>
      <c r="B3" s="10"/>
      <c r="C3" s="10"/>
      <c r="D3" s="10"/>
      <c r="E3" s="10"/>
      <c r="F3" s="148" t="s">
        <v>230</v>
      </c>
      <c r="G3" s="148"/>
      <c r="H3" s="148"/>
    </row>
    <row r="4" spans="1:8" ht="12.75">
      <c r="A4" s="10"/>
      <c r="B4" s="10"/>
      <c r="C4" s="10"/>
      <c r="D4" s="10"/>
      <c r="E4" s="10"/>
      <c r="F4" s="148" t="s">
        <v>260</v>
      </c>
      <c r="G4" s="148"/>
      <c r="H4" s="148"/>
    </row>
    <row r="5" spans="1:8" ht="13.5" customHeight="1">
      <c r="A5" s="10"/>
      <c r="B5" s="10"/>
      <c r="C5" s="10"/>
      <c r="D5" s="10"/>
      <c r="E5" s="10"/>
      <c r="F5" s="10"/>
      <c r="G5" s="10"/>
      <c r="H5" s="10"/>
    </row>
    <row r="6" spans="1:12" s="2" customFormat="1" ht="24" customHeight="1">
      <c r="A6" s="147" t="s">
        <v>234</v>
      </c>
      <c r="B6" s="147"/>
      <c r="C6" s="147"/>
      <c r="D6" s="147"/>
      <c r="E6" s="147"/>
      <c r="F6" s="147"/>
      <c r="G6" s="147"/>
      <c r="H6" s="147"/>
      <c r="J6"/>
      <c r="K6"/>
      <c r="L6"/>
    </row>
    <row r="7" spans="1:12" s="2" customFormat="1" ht="16.5" customHeight="1" thickBot="1">
      <c r="A7" s="11"/>
      <c r="B7" s="12"/>
      <c r="C7" s="13"/>
      <c r="D7" s="11"/>
      <c r="E7" s="12"/>
      <c r="F7" s="12"/>
      <c r="G7" s="12"/>
      <c r="H7" s="12"/>
      <c r="J7"/>
      <c r="K7"/>
      <c r="L7"/>
    </row>
    <row r="8" spans="1:12" s="2" customFormat="1" ht="57.75" customHeight="1" thickBot="1">
      <c r="A8" s="93" t="s">
        <v>0</v>
      </c>
      <c r="B8" s="94" t="s">
        <v>1</v>
      </c>
      <c r="C8" s="93" t="s">
        <v>2</v>
      </c>
      <c r="D8" s="95"/>
      <c r="E8" s="92" t="s">
        <v>196</v>
      </c>
      <c r="F8" s="121" t="s">
        <v>232</v>
      </c>
      <c r="G8" s="96" t="s">
        <v>233</v>
      </c>
      <c r="H8" s="122" t="s">
        <v>246</v>
      </c>
      <c r="J8"/>
      <c r="K8"/>
      <c r="L8"/>
    </row>
    <row r="9" spans="1:8" ht="14.25" customHeight="1" thickBot="1">
      <c r="A9" s="65">
        <v>1</v>
      </c>
      <c r="B9" s="66">
        <v>2</v>
      </c>
      <c r="C9" s="67">
        <v>3</v>
      </c>
      <c r="D9" s="66">
        <v>4</v>
      </c>
      <c r="E9" s="68">
        <v>5</v>
      </c>
      <c r="F9" s="67">
        <v>6</v>
      </c>
      <c r="G9" s="68">
        <v>7</v>
      </c>
      <c r="H9" s="88">
        <v>8</v>
      </c>
    </row>
    <row r="10" spans="1:8" ht="15.75" thickBot="1">
      <c r="A10" s="70" t="s">
        <v>165</v>
      </c>
      <c r="B10" s="71"/>
      <c r="C10" s="73" t="s">
        <v>166</v>
      </c>
      <c r="D10" s="71"/>
      <c r="E10" s="72">
        <f>SUM(E11)</f>
        <v>0</v>
      </c>
      <c r="F10" s="72">
        <f>SUM(F11)</f>
        <v>22621</v>
      </c>
      <c r="G10" s="125">
        <f>SUM(G11)</f>
        <v>23062.850000000002</v>
      </c>
      <c r="H10" s="97">
        <f>G10/F10</f>
        <v>1.0195327350691836</v>
      </c>
    </row>
    <row r="11" spans="1:8" ht="15.75" thickBot="1">
      <c r="A11" s="74"/>
      <c r="B11" s="86" t="s">
        <v>180</v>
      </c>
      <c r="C11" s="98" t="s">
        <v>4</v>
      </c>
      <c r="D11" s="17"/>
      <c r="E11" s="87">
        <f>SUM(E12:E13)</f>
        <v>0</v>
      </c>
      <c r="F11" s="87">
        <f>SUM(F12:F13)</f>
        <v>22621</v>
      </c>
      <c r="G11" s="126">
        <f>SUM(G12:G13)</f>
        <v>23062.850000000002</v>
      </c>
      <c r="H11" s="97">
        <f aca="true" t="shared" si="0" ref="H11:H74">G11/F11</f>
        <v>1.0195327350691836</v>
      </c>
    </row>
    <row r="12" spans="1:8" ht="15.75" thickBot="1">
      <c r="A12" s="74"/>
      <c r="B12" s="108"/>
      <c r="C12" s="56" t="s">
        <v>8</v>
      </c>
      <c r="D12" s="29" t="s">
        <v>97</v>
      </c>
      <c r="E12" s="109"/>
      <c r="F12" s="109"/>
      <c r="G12" s="127">
        <v>443.52</v>
      </c>
      <c r="H12" s="97"/>
    </row>
    <row r="13" spans="1:8" ht="51.75" thickBot="1">
      <c r="A13" s="74"/>
      <c r="B13" s="75"/>
      <c r="C13" s="99" t="s">
        <v>73</v>
      </c>
      <c r="D13" s="20" t="s">
        <v>107</v>
      </c>
      <c r="E13" s="69"/>
      <c r="F13" s="69">
        <v>22621</v>
      </c>
      <c r="G13" s="128">
        <v>22619.33</v>
      </c>
      <c r="H13" s="97">
        <f t="shared" si="0"/>
        <v>0.9999261747933337</v>
      </c>
    </row>
    <row r="14" spans="1:8" ht="15.75" thickBot="1">
      <c r="A14" s="24" t="s">
        <v>5</v>
      </c>
      <c r="B14" s="16"/>
      <c r="C14" s="55" t="s">
        <v>6</v>
      </c>
      <c r="D14" s="16"/>
      <c r="E14" s="32">
        <f aca="true" t="shared" si="1" ref="E14:G15">SUM(E15)</f>
        <v>1000</v>
      </c>
      <c r="F14" s="32">
        <f t="shared" si="1"/>
        <v>1000</v>
      </c>
      <c r="G14" s="129">
        <f t="shared" si="1"/>
        <v>790</v>
      </c>
      <c r="H14" s="97">
        <f t="shared" si="0"/>
        <v>0.79</v>
      </c>
    </row>
    <row r="15" spans="1:8" ht="15.75" thickBot="1">
      <c r="A15" s="76"/>
      <c r="B15" s="18" t="s">
        <v>7</v>
      </c>
      <c r="C15" s="53" t="s">
        <v>4</v>
      </c>
      <c r="D15" s="17"/>
      <c r="E15" s="33">
        <f t="shared" si="1"/>
        <v>1000</v>
      </c>
      <c r="F15" s="33">
        <f t="shared" si="1"/>
        <v>1000</v>
      </c>
      <c r="G15" s="130">
        <f t="shared" si="1"/>
        <v>790</v>
      </c>
      <c r="H15" s="97">
        <f t="shared" si="0"/>
        <v>0.79</v>
      </c>
    </row>
    <row r="16" spans="1:8" ht="39" thickBot="1">
      <c r="A16" s="77"/>
      <c r="B16" s="78"/>
      <c r="C16" s="54" t="s">
        <v>82</v>
      </c>
      <c r="D16" s="31" t="s">
        <v>95</v>
      </c>
      <c r="E16" s="35">
        <v>1000</v>
      </c>
      <c r="F16" s="34">
        <v>1000</v>
      </c>
      <c r="G16" s="131">
        <v>790</v>
      </c>
      <c r="H16" s="97">
        <f t="shared" si="0"/>
        <v>0.79</v>
      </c>
    </row>
    <row r="17" spans="1:8" ht="15" thickBot="1">
      <c r="A17" s="89" t="s">
        <v>192</v>
      </c>
      <c r="B17" s="28"/>
      <c r="C17" s="90" t="s">
        <v>193</v>
      </c>
      <c r="D17" s="91"/>
      <c r="E17" s="40">
        <f>SUM(E18+E21)</f>
        <v>340000</v>
      </c>
      <c r="F17" s="40">
        <f>SUM(F18+F21)</f>
        <v>1220515</v>
      </c>
      <c r="G17" s="132">
        <f>SUM(G18+G21)</f>
        <v>1230503.15</v>
      </c>
      <c r="H17" s="97">
        <f t="shared" si="0"/>
        <v>1.0081835536638222</v>
      </c>
    </row>
    <row r="18" spans="1:8" ht="15" thickBot="1">
      <c r="A18" s="110"/>
      <c r="B18" s="23" t="s">
        <v>198</v>
      </c>
      <c r="C18" s="59" t="s">
        <v>199</v>
      </c>
      <c r="D18" s="22"/>
      <c r="E18" s="33">
        <f>SUM(E19:E20)</f>
        <v>0</v>
      </c>
      <c r="F18" s="33">
        <f>SUM(F19:F20)</f>
        <v>1180515</v>
      </c>
      <c r="G18" s="130">
        <f>SUM(G19:G20)</f>
        <v>1185072.42</v>
      </c>
      <c r="H18" s="97">
        <f t="shared" si="0"/>
        <v>1.0038605354442764</v>
      </c>
    </row>
    <row r="19" spans="1:8" ht="15" thickBot="1">
      <c r="A19" s="110"/>
      <c r="B19" s="111"/>
      <c r="C19" s="56" t="s">
        <v>149</v>
      </c>
      <c r="D19" s="29" t="s">
        <v>97</v>
      </c>
      <c r="E19" s="46"/>
      <c r="F19" s="46">
        <v>170181</v>
      </c>
      <c r="G19" s="133">
        <v>174738.42</v>
      </c>
      <c r="H19" s="97">
        <f t="shared" si="0"/>
        <v>1.0267798402876938</v>
      </c>
    </row>
    <row r="20" spans="1:8" ht="39" thickBot="1">
      <c r="A20" s="110"/>
      <c r="B20" s="111"/>
      <c r="C20" s="56" t="s">
        <v>200</v>
      </c>
      <c r="D20" s="29" t="s">
        <v>201</v>
      </c>
      <c r="E20" s="46"/>
      <c r="F20" s="46">
        <v>1010334</v>
      </c>
      <c r="G20" s="133">
        <v>1010334</v>
      </c>
      <c r="H20" s="97">
        <f t="shared" si="0"/>
        <v>1</v>
      </c>
    </row>
    <row r="21" spans="1:8" ht="15" thickBot="1">
      <c r="A21" s="77"/>
      <c r="B21" s="23" t="s">
        <v>194</v>
      </c>
      <c r="C21" s="59" t="s">
        <v>195</v>
      </c>
      <c r="D21" s="22"/>
      <c r="E21" s="33">
        <f>SUM(E22:E23)</f>
        <v>340000</v>
      </c>
      <c r="F21" s="33">
        <f>SUM(F22:F23)</f>
        <v>40000</v>
      </c>
      <c r="G21" s="130">
        <f>SUM(G22:G23)</f>
        <v>45430.73</v>
      </c>
      <c r="H21" s="97">
        <f t="shared" si="0"/>
        <v>1.1357682500000001</v>
      </c>
    </row>
    <row r="22" spans="1:8" ht="15" thickBot="1">
      <c r="A22" s="77"/>
      <c r="B22" s="111"/>
      <c r="C22" s="56" t="s">
        <v>8</v>
      </c>
      <c r="D22" s="29" t="s">
        <v>97</v>
      </c>
      <c r="E22" s="46"/>
      <c r="F22" s="46">
        <v>40000</v>
      </c>
      <c r="G22" s="133">
        <v>45430.73</v>
      </c>
      <c r="H22" s="97">
        <f t="shared" si="0"/>
        <v>1.1357682500000001</v>
      </c>
    </row>
    <row r="23" spans="1:8" ht="39" thickBot="1">
      <c r="A23" s="77"/>
      <c r="B23" s="78"/>
      <c r="C23" s="100" t="s">
        <v>137</v>
      </c>
      <c r="D23" s="101" t="s">
        <v>96</v>
      </c>
      <c r="E23" s="35">
        <v>340000</v>
      </c>
      <c r="F23" s="34"/>
      <c r="G23" s="131"/>
      <c r="H23" s="97"/>
    </row>
    <row r="24" spans="1:8" ht="15" thickBot="1">
      <c r="A24" s="89" t="s">
        <v>202</v>
      </c>
      <c r="B24" s="28"/>
      <c r="C24" s="112" t="s">
        <v>203</v>
      </c>
      <c r="D24" s="113"/>
      <c r="E24" s="41">
        <f>SUM(E25)</f>
        <v>0</v>
      </c>
      <c r="F24" s="41">
        <f>SUM(F25)</f>
        <v>8934257</v>
      </c>
      <c r="G24" s="134">
        <f>SUM(G25)</f>
        <v>7140495.390000001</v>
      </c>
      <c r="H24" s="97">
        <f t="shared" si="0"/>
        <v>0.7992265490012209</v>
      </c>
    </row>
    <row r="25" spans="1:8" ht="15" thickBot="1">
      <c r="A25" s="77"/>
      <c r="B25" s="23" t="s">
        <v>204</v>
      </c>
      <c r="C25" s="98" t="s">
        <v>205</v>
      </c>
      <c r="D25" s="102"/>
      <c r="E25" s="36">
        <f>SUM(E26:E28)</f>
        <v>0</v>
      </c>
      <c r="F25" s="36">
        <f>SUM(F26:F28)</f>
        <v>8934257</v>
      </c>
      <c r="G25" s="135">
        <f>SUM(G26:G28)</f>
        <v>7140495.390000001</v>
      </c>
      <c r="H25" s="97">
        <f t="shared" si="0"/>
        <v>0.7992265490012209</v>
      </c>
    </row>
    <row r="26" spans="1:8" ht="15" thickBot="1">
      <c r="A26" s="77"/>
      <c r="B26" s="111"/>
      <c r="C26" s="99" t="s">
        <v>3</v>
      </c>
      <c r="D26" s="104" t="s">
        <v>109</v>
      </c>
      <c r="E26" s="38"/>
      <c r="F26" s="38"/>
      <c r="G26" s="131">
        <v>442.92</v>
      </c>
      <c r="H26" s="97"/>
    </row>
    <row r="27" spans="1:8" ht="15" thickBot="1">
      <c r="A27" s="77"/>
      <c r="B27" s="111"/>
      <c r="C27" s="99" t="s">
        <v>3</v>
      </c>
      <c r="D27" s="104" t="s">
        <v>235</v>
      </c>
      <c r="E27" s="38"/>
      <c r="F27" s="38"/>
      <c r="G27" s="131">
        <v>3698.56</v>
      </c>
      <c r="H27" s="97"/>
    </row>
    <row r="28" spans="1:8" ht="15" thickBot="1">
      <c r="A28" s="77"/>
      <c r="B28" s="78"/>
      <c r="C28" s="100" t="s">
        <v>206</v>
      </c>
      <c r="D28" s="101" t="s">
        <v>207</v>
      </c>
      <c r="E28" s="35"/>
      <c r="F28" s="34">
        <v>8934257</v>
      </c>
      <c r="G28" s="131">
        <v>7136353.91</v>
      </c>
      <c r="H28" s="97">
        <f t="shared" si="0"/>
        <v>0.7987629984228124</v>
      </c>
    </row>
    <row r="29" spans="1:8" ht="15.75" thickBot="1">
      <c r="A29" s="24">
        <v>700</v>
      </c>
      <c r="B29" s="16"/>
      <c r="C29" s="55" t="s">
        <v>9</v>
      </c>
      <c r="D29" s="16"/>
      <c r="E29" s="41">
        <f>SUM(E30+E41)</f>
        <v>3264075</v>
      </c>
      <c r="F29" s="41">
        <f>SUM(F30+F41)</f>
        <v>3597559</v>
      </c>
      <c r="G29" s="134">
        <f>SUM(G30+G41)</f>
        <v>4311439.640000001</v>
      </c>
      <c r="H29" s="97">
        <f t="shared" si="0"/>
        <v>1.1984347275472065</v>
      </c>
    </row>
    <row r="30" spans="1:8" ht="15.75" thickBot="1">
      <c r="A30" s="79"/>
      <c r="B30" s="18">
        <v>70005</v>
      </c>
      <c r="C30" s="53" t="s">
        <v>10</v>
      </c>
      <c r="D30" s="17"/>
      <c r="E30" s="36">
        <f>SUM(E31:E40)</f>
        <v>3264075</v>
      </c>
      <c r="F30" s="36">
        <f>SUM(F31:F40)</f>
        <v>3597559</v>
      </c>
      <c r="G30" s="135">
        <f>SUM(G31:G40)</f>
        <v>4310739.640000001</v>
      </c>
      <c r="H30" s="97">
        <f t="shared" si="0"/>
        <v>1.1982401511691678</v>
      </c>
    </row>
    <row r="31" spans="1:8" ht="26.25" thickBot="1">
      <c r="A31" s="77"/>
      <c r="B31" s="80"/>
      <c r="C31" s="54" t="s">
        <v>69</v>
      </c>
      <c r="D31" s="101" t="s">
        <v>98</v>
      </c>
      <c r="E31" s="35">
        <v>938075</v>
      </c>
      <c r="F31" s="35">
        <v>1266559</v>
      </c>
      <c r="G31" s="136">
        <v>1279834.77</v>
      </c>
      <c r="H31" s="97">
        <f t="shared" si="0"/>
        <v>1.0104817620024018</v>
      </c>
    </row>
    <row r="32" spans="1:8" ht="39" thickBot="1">
      <c r="A32" s="77"/>
      <c r="B32" s="80"/>
      <c r="C32" s="54" t="s">
        <v>197</v>
      </c>
      <c r="D32" s="101" t="s">
        <v>95</v>
      </c>
      <c r="E32" s="35">
        <v>350000</v>
      </c>
      <c r="F32" s="35">
        <v>350000</v>
      </c>
      <c r="G32" s="136">
        <v>532208.1</v>
      </c>
      <c r="H32" s="97">
        <f t="shared" si="0"/>
        <v>1.5205945714285714</v>
      </c>
    </row>
    <row r="33" spans="1:8" ht="15" thickBot="1">
      <c r="A33" s="77"/>
      <c r="B33" s="80"/>
      <c r="C33" s="54" t="s">
        <v>11</v>
      </c>
      <c r="D33" s="101" t="s">
        <v>99</v>
      </c>
      <c r="E33" s="35"/>
      <c r="F33" s="35"/>
      <c r="G33" s="136">
        <v>2617.62</v>
      </c>
      <c r="H33" s="97"/>
    </row>
    <row r="34" spans="1:8" ht="64.5" thickBot="1">
      <c r="A34" s="77"/>
      <c r="B34" s="80"/>
      <c r="C34" s="100" t="s">
        <v>88</v>
      </c>
      <c r="D34" s="101" t="s">
        <v>100</v>
      </c>
      <c r="E34" s="35">
        <v>565000</v>
      </c>
      <c r="F34" s="35">
        <v>365000</v>
      </c>
      <c r="G34" s="136">
        <v>341114.23</v>
      </c>
      <c r="H34" s="97">
        <f t="shared" si="0"/>
        <v>0.9345595342465753</v>
      </c>
    </row>
    <row r="35" spans="1:8" ht="39" thickBot="1">
      <c r="A35" s="77"/>
      <c r="B35" s="80"/>
      <c r="C35" s="100" t="s">
        <v>70</v>
      </c>
      <c r="D35" s="101" t="s">
        <v>101</v>
      </c>
      <c r="E35" s="35">
        <v>52000</v>
      </c>
      <c r="F35" s="35">
        <v>202000</v>
      </c>
      <c r="G35" s="136">
        <v>262881.41</v>
      </c>
      <c r="H35" s="97">
        <f t="shared" si="0"/>
        <v>1.301393118811881</v>
      </c>
    </row>
    <row r="36" spans="1:8" ht="26.25" thickBot="1">
      <c r="A36" s="77"/>
      <c r="B36" s="80"/>
      <c r="C36" s="100" t="s">
        <v>164</v>
      </c>
      <c r="D36" s="101" t="s">
        <v>153</v>
      </c>
      <c r="E36" s="35">
        <v>900000</v>
      </c>
      <c r="F36" s="35">
        <v>900000</v>
      </c>
      <c r="G36" s="136">
        <v>1389149.9</v>
      </c>
      <c r="H36" s="97">
        <f t="shared" si="0"/>
        <v>1.543499888888889</v>
      </c>
    </row>
    <row r="37" spans="1:8" ht="26.25" customHeight="1" thickBot="1">
      <c r="A37" s="77"/>
      <c r="B37" s="80"/>
      <c r="C37" s="100" t="s">
        <v>86</v>
      </c>
      <c r="D37" s="101" t="s">
        <v>102</v>
      </c>
      <c r="E37" s="35">
        <v>20000</v>
      </c>
      <c r="F37" s="35">
        <v>20000</v>
      </c>
      <c r="G37" s="136">
        <v>26785.5</v>
      </c>
      <c r="H37" s="97">
        <f t="shared" si="0"/>
        <v>1.339275</v>
      </c>
    </row>
    <row r="38" spans="1:8" ht="26.25" customHeight="1" thickBot="1">
      <c r="A38" s="77"/>
      <c r="B38" s="80"/>
      <c r="C38" s="100" t="s">
        <v>8</v>
      </c>
      <c r="D38" s="101" t="s">
        <v>97</v>
      </c>
      <c r="E38" s="35"/>
      <c r="F38" s="35">
        <v>50000</v>
      </c>
      <c r="G38" s="136">
        <v>54379</v>
      </c>
      <c r="H38" s="97">
        <f t="shared" si="0"/>
        <v>1.08758</v>
      </c>
    </row>
    <row r="39" spans="1:8" ht="51.75" thickBot="1">
      <c r="A39" s="77"/>
      <c r="B39" s="80"/>
      <c r="C39" s="99" t="s">
        <v>68</v>
      </c>
      <c r="D39" s="101" t="s">
        <v>103</v>
      </c>
      <c r="E39" s="35">
        <v>30000</v>
      </c>
      <c r="F39" s="35">
        <v>35000</v>
      </c>
      <c r="G39" s="137">
        <v>32132.49</v>
      </c>
      <c r="H39" s="97">
        <f t="shared" si="0"/>
        <v>0.9180711428571429</v>
      </c>
    </row>
    <row r="40" spans="1:8" ht="51.75" thickBot="1">
      <c r="A40" s="77"/>
      <c r="B40" s="80"/>
      <c r="C40" s="100" t="s">
        <v>144</v>
      </c>
      <c r="D40" s="101" t="s">
        <v>104</v>
      </c>
      <c r="E40" s="35">
        <v>409000</v>
      </c>
      <c r="F40" s="37">
        <v>409000</v>
      </c>
      <c r="G40" s="136">
        <v>389636.62</v>
      </c>
      <c r="H40" s="97">
        <f t="shared" si="0"/>
        <v>0.9526567726161369</v>
      </c>
    </row>
    <row r="41" spans="1:8" ht="15" thickBot="1">
      <c r="A41" s="77"/>
      <c r="B41" s="81" t="s">
        <v>247</v>
      </c>
      <c r="C41" s="98" t="s">
        <v>4</v>
      </c>
      <c r="D41" s="102"/>
      <c r="E41" s="36">
        <f>SUM(E42)</f>
        <v>0</v>
      </c>
      <c r="F41" s="36">
        <f>SUM(F42)</f>
        <v>0</v>
      </c>
      <c r="G41" s="135">
        <f>SUM(G42)</f>
        <v>700</v>
      </c>
      <c r="H41" s="97"/>
    </row>
    <row r="42" spans="1:8" ht="15" thickBot="1">
      <c r="A42" s="77"/>
      <c r="B42" s="80"/>
      <c r="C42" s="100" t="s">
        <v>8</v>
      </c>
      <c r="D42" s="101" t="s">
        <v>97</v>
      </c>
      <c r="E42" s="35"/>
      <c r="F42" s="37"/>
      <c r="G42" s="136">
        <v>700</v>
      </c>
      <c r="H42" s="97"/>
    </row>
    <row r="43" spans="1:8" ht="15.75" thickBot="1">
      <c r="A43" s="24">
        <v>710</v>
      </c>
      <c r="B43" s="16"/>
      <c r="C43" s="55" t="s">
        <v>12</v>
      </c>
      <c r="D43" s="16"/>
      <c r="E43" s="41">
        <f>SUM(E44+E46+E48+E52)</f>
        <v>389000</v>
      </c>
      <c r="F43" s="41">
        <f>SUM(F44+F46+F48+F52)</f>
        <v>391649</v>
      </c>
      <c r="G43" s="134">
        <f>SUM(G44+G46+G48+G52)</f>
        <v>381654.99</v>
      </c>
      <c r="H43" s="97">
        <f t="shared" si="0"/>
        <v>0.9744822277089945</v>
      </c>
    </row>
    <row r="44" spans="1:8" ht="15.75" thickBot="1">
      <c r="A44" s="79"/>
      <c r="B44" s="18">
        <v>71013</v>
      </c>
      <c r="C44" s="53" t="s">
        <v>13</v>
      </c>
      <c r="D44" s="17"/>
      <c r="E44" s="36">
        <f>SUM(E45)</f>
        <v>90000</v>
      </c>
      <c r="F44" s="36">
        <f>SUM(F45)</f>
        <v>90000</v>
      </c>
      <c r="G44" s="135">
        <f>SUM(G45)</f>
        <v>89304</v>
      </c>
      <c r="H44" s="97">
        <f t="shared" si="0"/>
        <v>0.9922666666666666</v>
      </c>
    </row>
    <row r="45" spans="1:8" ht="51.75" thickBot="1">
      <c r="A45" s="77"/>
      <c r="B45" s="80"/>
      <c r="C45" s="99" t="s">
        <v>84</v>
      </c>
      <c r="D45" s="101" t="s">
        <v>103</v>
      </c>
      <c r="E45" s="35">
        <v>90000</v>
      </c>
      <c r="F45" s="35">
        <v>90000</v>
      </c>
      <c r="G45" s="137">
        <v>89304</v>
      </c>
      <c r="H45" s="97">
        <f t="shared" si="0"/>
        <v>0.9922666666666666</v>
      </c>
    </row>
    <row r="46" spans="1:8" ht="15.75" thickBot="1">
      <c r="A46" s="79"/>
      <c r="B46" s="18">
        <v>71014</v>
      </c>
      <c r="C46" s="53" t="s">
        <v>14</v>
      </c>
      <c r="D46" s="17"/>
      <c r="E46" s="36">
        <f>SUM(E47)</f>
        <v>20000</v>
      </c>
      <c r="F46" s="36">
        <f>SUM(F47)</f>
        <v>20000</v>
      </c>
      <c r="G46" s="135">
        <f>SUM(G47)</f>
        <v>10370</v>
      </c>
      <c r="H46" s="97">
        <f t="shared" si="0"/>
        <v>0.5185</v>
      </c>
    </row>
    <row r="47" spans="1:8" ht="51.75" thickBot="1">
      <c r="A47" s="77"/>
      <c r="B47" s="80"/>
      <c r="C47" s="99" t="s">
        <v>68</v>
      </c>
      <c r="D47" s="101" t="s">
        <v>103</v>
      </c>
      <c r="E47" s="35">
        <v>20000</v>
      </c>
      <c r="F47" s="35">
        <v>20000</v>
      </c>
      <c r="G47" s="137">
        <v>10370</v>
      </c>
      <c r="H47" s="97">
        <f t="shared" si="0"/>
        <v>0.5185</v>
      </c>
    </row>
    <row r="48" spans="1:8" ht="15.75" thickBot="1">
      <c r="A48" s="79"/>
      <c r="B48" s="18">
        <v>71015</v>
      </c>
      <c r="C48" s="53" t="s">
        <v>15</v>
      </c>
      <c r="D48" s="17"/>
      <c r="E48" s="36">
        <f>SUM(E49:E51)</f>
        <v>269000</v>
      </c>
      <c r="F48" s="36">
        <f>SUM(F49:F51)</f>
        <v>271649</v>
      </c>
      <c r="G48" s="135">
        <f>SUM(G49:G51)</f>
        <v>272198.99</v>
      </c>
      <c r="H48" s="97">
        <f t="shared" si="0"/>
        <v>1.0020246347308475</v>
      </c>
    </row>
    <row r="49" spans="1:8" ht="15" thickBot="1">
      <c r="A49" s="79"/>
      <c r="B49" s="111"/>
      <c r="C49" s="56" t="s">
        <v>11</v>
      </c>
      <c r="D49" s="29" t="s">
        <v>99</v>
      </c>
      <c r="E49" s="38"/>
      <c r="F49" s="38"/>
      <c r="G49" s="138">
        <v>99.8</v>
      </c>
      <c r="H49" s="97"/>
    </row>
    <row r="50" spans="1:8" ht="51.75" thickBot="1">
      <c r="A50" s="79"/>
      <c r="B50" s="111"/>
      <c r="C50" s="100" t="s">
        <v>144</v>
      </c>
      <c r="D50" s="101" t="s">
        <v>104</v>
      </c>
      <c r="E50" s="38"/>
      <c r="F50" s="38"/>
      <c r="G50" s="138">
        <v>475</v>
      </c>
      <c r="H50" s="97"/>
    </row>
    <row r="51" spans="1:8" ht="51.75" thickBot="1">
      <c r="A51" s="77"/>
      <c r="B51" s="80"/>
      <c r="C51" s="99" t="s">
        <v>68</v>
      </c>
      <c r="D51" s="101" t="s">
        <v>103</v>
      </c>
      <c r="E51" s="35">
        <v>269000</v>
      </c>
      <c r="F51" s="37">
        <v>271649</v>
      </c>
      <c r="G51" s="136">
        <v>271624.19</v>
      </c>
      <c r="H51" s="97">
        <f t="shared" si="0"/>
        <v>0.9999086689073032</v>
      </c>
    </row>
    <row r="52" spans="1:8" ht="15" thickBot="1">
      <c r="A52" s="77"/>
      <c r="B52" s="81">
        <v>71035</v>
      </c>
      <c r="C52" s="98" t="s">
        <v>140</v>
      </c>
      <c r="D52" s="102"/>
      <c r="E52" s="36">
        <f>SUM(E53)</f>
        <v>10000</v>
      </c>
      <c r="F52" s="36">
        <f>SUM(F53)</f>
        <v>10000</v>
      </c>
      <c r="G52" s="135">
        <f>SUM(G53)</f>
        <v>9782</v>
      </c>
      <c r="H52" s="97">
        <f t="shared" si="0"/>
        <v>0.9782</v>
      </c>
    </row>
    <row r="53" spans="1:8" ht="51.75" thickBot="1">
      <c r="A53" s="77"/>
      <c r="B53" s="80"/>
      <c r="C53" s="99" t="s">
        <v>141</v>
      </c>
      <c r="D53" s="101" t="s">
        <v>138</v>
      </c>
      <c r="E53" s="35">
        <v>10000</v>
      </c>
      <c r="F53" s="35">
        <v>10000</v>
      </c>
      <c r="G53" s="137">
        <v>9782</v>
      </c>
      <c r="H53" s="97">
        <f t="shared" si="0"/>
        <v>0.9782</v>
      </c>
    </row>
    <row r="54" spans="1:8" ht="15.75" thickBot="1">
      <c r="A54" s="24">
        <v>750</v>
      </c>
      <c r="B54" s="16"/>
      <c r="C54" s="55" t="s">
        <v>16</v>
      </c>
      <c r="D54" s="16"/>
      <c r="E54" s="40">
        <f>SUM(E55+E59+E65)</f>
        <v>1194064</v>
      </c>
      <c r="F54" s="40">
        <f>SUM(F55+F59+F65)</f>
        <v>1841294</v>
      </c>
      <c r="G54" s="132">
        <f>SUM(G55+G59+G65)</f>
        <v>1983463.7999999998</v>
      </c>
      <c r="H54" s="97">
        <f t="shared" si="0"/>
        <v>1.0772118955473704</v>
      </c>
    </row>
    <row r="55" spans="1:12" s="3" customFormat="1" ht="15.75" thickBot="1">
      <c r="A55" s="76"/>
      <c r="B55" s="18">
        <v>75011</v>
      </c>
      <c r="C55" s="53" t="s">
        <v>17</v>
      </c>
      <c r="D55" s="17"/>
      <c r="E55" s="36">
        <f>SUM(E56:E58)</f>
        <v>728000</v>
      </c>
      <c r="F55" s="36">
        <f>SUM(F56:F58)</f>
        <v>796500</v>
      </c>
      <c r="G55" s="135">
        <f>SUM(G56:G58)</f>
        <v>782410.66</v>
      </c>
      <c r="H55" s="97">
        <f t="shared" si="0"/>
        <v>0.9823109353421218</v>
      </c>
      <c r="I55"/>
      <c r="J55"/>
      <c r="K55"/>
      <c r="L55"/>
    </row>
    <row r="56" spans="1:8" ht="51.75" thickBot="1">
      <c r="A56" s="77"/>
      <c r="B56" s="80"/>
      <c r="C56" s="99" t="s">
        <v>73</v>
      </c>
      <c r="D56" s="101" t="s">
        <v>107</v>
      </c>
      <c r="E56" s="35">
        <v>530000</v>
      </c>
      <c r="F56" s="35">
        <v>530000</v>
      </c>
      <c r="G56" s="137">
        <v>530000</v>
      </c>
      <c r="H56" s="97">
        <f t="shared" si="0"/>
        <v>1</v>
      </c>
    </row>
    <row r="57" spans="1:8" ht="51.75" thickBot="1">
      <c r="A57" s="77"/>
      <c r="B57" s="80"/>
      <c r="C57" s="99" t="s">
        <v>68</v>
      </c>
      <c r="D57" s="101" t="s">
        <v>103</v>
      </c>
      <c r="E57" s="35">
        <v>183000</v>
      </c>
      <c r="F57" s="35">
        <v>251500</v>
      </c>
      <c r="G57" s="137">
        <v>247127.16</v>
      </c>
      <c r="H57" s="97">
        <f t="shared" si="0"/>
        <v>0.9826129622266402</v>
      </c>
    </row>
    <row r="58" spans="1:8" ht="51.75" thickBot="1">
      <c r="A58" s="77"/>
      <c r="B58" s="80"/>
      <c r="C58" s="100" t="s">
        <v>144</v>
      </c>
      <c r="D58" s="101" t="s">
        <v>104</v>
      </c>
      <c r="E58" s="35">
        <v>15000</v>
      </c>
      <c r="F58" s="37">
        <v>15000</v>
      </c>
      <c r="G58" s="136">
        <v>5283.5</v>
      </c>
      <c r="H58" s="97">
        <f t="shared" si="0"/>
        <v>0.35223333333333334</v>
      </c>
    </row>
    <row r="59" spans="1:12" s="3" customFormat="1" ht="26.25" thickBot="1">
      <c r="A59" s="76"/>
      <c r="B59" s="18">
        <v>75023</v>
      </c>
      <c r="C59" s="53" t="s">
        <v>63</v>
      </c>
      <c r="D59" s="17"/>
      <c r="E59" s="36">
        <f>SUM(E60:E64)</f>
        <v>431064</v>
      </c>
      <c r="F59" s="36">
        <f>SUM(F60:F64)</f>
        <v>1012794</v>
      </c>
      <c r="G59" s="135">
        <f>SUM(G60:G64)</f>
        <v>1169055.0999999999</v>
      </c>
      <c r="H59" s="97">
        <f t="shared" si="0"/>
        <v>1.1542871502003367</v>
      </c>
      <c r="I59"/>
      <c r="J59"/>
      <c r="K59"/>
      <c r="L59"/>
    </row>
    <row r="60" spans="1:8" ht="15" thickBot="1">
      <c r="A60" s="77"/>
      <c r="B60" s="80"/>
      <c r="C60" s="100" t="s">
        <v>11</v>
      </c>
      <c r="D60" s="101" t="s">
        <v>99</v>
      </c>
      <c r="E60" s="35">
        <v>4000</v>
      </c>
      <c r="F60" s="37">
        <v>4000</v>
      </c>
      <c r="G60" s="136">
        <v>19455.94</v>
      </c>
      <c r="H60" s="97">
        <f t="shared" si="0"/>
        <v>4.863985</v>
      </c>
    </row>
    <row r="61" spans="1:8" ht="64.5" thickBot="1">
      <c r="A61" s="77"/>
      <c r="B61" s="80"/>
      <c r="C61" s="100" t="s">
        <v>88</v>
      </c>
      <c r="D61" s="101" t="s">
        <v>100</v>
      </c>
      <c r="E61" s="35">
        <v>26000</v>
      </c>
      <c r="F61" s="37">
        <v>26000</v>
      </c>
      <c r="G61" s="136">
        <v>27951.67</v>
      </c>
      <c r="H61" s="97">
        <f t="shared" si="0"/>
        <v>1.0750642307692306</v>
      </c>
    </row>
    <row r="62" spans="1:8" ht="26.25" thickBot="1">
      <c r="A62" s="77"/>
      <c r="B62" s="80"/>
      <c r="C62" s="100" t="s">
        <v>71</v>
      </c>
      <c r="D62" s="101" t="s">
        <v>102</v>
      </c>
      <c r="E62" s="35"/>
      <c r="F62" s="37"/>
      <c r="G62" s="136">
        <v>8.65</v>
      </c>
      <c r="H62" s="97"/>
    </row>
    <row r="63" spans="1:8" ht="15" thickBot="1">
      <c r="A63" s="77"/>
      <c r="B63" s="80"/>
      <c r="C63" s="100" t="s">
        <v>3</v>
      </c>
      <c r="D63" s="101" t="s">
        <v>109</v>
      </c>
      <c r="E63" s="35">
        <v>400064</v>
      </c>
      <c r="F63" s="37">
        <v>981794</v>
      </c>
      <c r="G63" s="136">
        <v>1085708.42</v>
      </c>
      <c r="H63" s="97">
        <f t="shared" si="0"/>
        <v>1.105841367944803</v>
      </c>
    </row>
    <row r="64" spans="1:8" ht="15" thickBot="1">
      <c r="A64" s="77"/>
      <c r="B64" s="80"/>
      <c r="C64" s="100" t="s">
        <v>8</v>
      </c>
      <c r="D64" s="101" t="s">
        <v>97</v>
      </c>
      <c r="E64" s="35">
        <v>1000</v>
      </c>
      <c r="F64" s="37">
        <v>1000</v>
      </c>
      <c r="G64" s="136">
        <v>35930.42</v>
      </c>
      <c r="H64" s="97">
        <f t="shared" si="0"/>
        <v>35.93042</v>
      </c>
    </row>
    <row r="65" spans="1:12" s="3" customFormat="1" ht="15.75" thickBot="1">
      <c r="A65" s="76"/>
      <c r="B65" s="18">
        <v>75045</v>
      </c>
      <c r="C65" s="53" t="s">
        <v>19</v>
      </c>
      <c r="D65" s="17"/>
      <c r="E65" s="36">
        <f>SUM(E66)</f>
        <v>35000</v>
      </c>
      <c r="F65" s="36">
        <f>SUM(F66)</f>
        <v>32000</v>
      </c>
      <c r="G65" s="135">
        <f>SUM(G66)</f>
        <v>31998.04</v>
      </c>
      <c r="H65" s="97">
        <f t="shared" si="0"/>
        <v>0.99993875</v>
      </c>
      <c r="I65"/>
      <c r="J65"/>
      <c r="K65"/>
      <c r="L65"/>
    </row>
    <row r="66" spans="1:8" ht="51.75" thickBot="1">
      <c r="A66" s="77"/>
      <c r="B66" s="80"/>
      <c r="C66" s="99" t="s">
        <v>68</v>
      </c>
      <c r="D66" s="101" t="s">
        <v>103</v>
      </c>
      <c r="E66" s="35">
        <v>35000</v>
      </c>
      <c r="F66" s="35">
        <v>32000</v>
      </c>
      <c r="G66" s="137">
        <v>31998.04</v>
      </c>
      <c r="H66" s="97">
        <f t="shared" si="0"/>
        <v>0.99993875</v>
      </c>
    </row>
    <row r="67" spans="1:12" s="1" customFormat="1" ht="39" thickBot="1">
      <c r="A67" s="24">
        <v>751</v>
      </c>
      <c r="B67" s="16"/>
      <c r="C67" s="55" t="s">
        <v>20</v>
      </c>
      <c r="D67" s="16"/>
      <c r="E67" s="39">
        <f>SUM(E68+E70)</f>
        <v>10214</v>
      </c>
      <c r="F67" s="39">
        <f>SUM(F68+F70)</f>
        <v>89012</v>
      </c>
      <c r="G67" s="139">
        <f>SUM(G68+G70)</f>
        <v>89011.26</v>
      </c>
      <c r="H67" s="97">
        <f t="shared" si="0"/>
        <v>0.9999916865141778</v>
      </c>
      <c r="I67"/>
      <c r="J67"/>
      <c r="K67"/>
      <c r="L67"/>
    </row>
    <row r="68" spans="1:12" s="3" customFormat="1" ht="26.25" thickBot="1">
      <c r="A68" s="76"/>
      <c r="B68" s="18">
        <v>75101</v>
      </c>
      <c r="C68" s="53" t="s">
        <v>64</v>
      </c>
      <c r="D68" s="17"/>
      <c r="E68" s="36">
        <f>SUM(E69)</f>
        <v>10214</v>
      </c>
      <c r="F68" s="36">
        <f>SUM(F69)</f>
        <v>10214</v>
      </c>
      <c r="G68" s="135">
        <f>SUM(G69)</f>
        <v>10214</v>
      </c>
      <c r="H68" s="97">
        <f t="shared" si="0"/>
        <v>1</v>
      </c>
      <c r="I68"/>
      <c r="J68"/>
      <c r="K68"/>
      <c r="L68"/>
    </row>
    <row r="69" spans="1:12" s="3" customFormat="1" ht="51.75" thickBot="1">
      <c r="A69" s="76"/>
      <c r="B69" s="82"/>
      <c r="C69" s="99" t="s">
        <v>73</v>
      </c>
      <c r="D69" s="20" t="s">
        <v>107</v>
      </c>
      <c r="E69" s="35">
        <v>10214</v>
      </c>
      <c r="F69" s="103">
        <v>10214</v>
      </c>
      <c r="G69" s="140">
        <v>10214</v>
      </c>
      <c r="H69" s="97">
        <f t="shared" si="0"/>
        <v>1</v>
      </c>
      <c r="I69"/>
      <c r="J69"/>
      <c r="K69"/>
      <c r="L69"/>
    </row>
    <row r="70" spans="1:12" s="3" customFormat="1" ht="15.75" thickBot="1">
      <c r="A70" s="76"/>
      <c r="B70" s="18" t="s">
        <v>208</v>
      </c>
      <c r="C70" s="98" t="s">
        <v>209</v>
      </c>
      <c r="D70" s="17"/>
      <c r="E70" s="36">
        <f>SUM(E71)</f>
        <v>0</v>
      </c>
      <c r="F70" s="36">
        <f>SUM(F71)</f>
        <v>78798</v>
      </c>
      <c r="G70" s="141">
        <f>SUM(G71)</f>
        <v>78797.26</v>
      </c>
      <c r="H70" s="97">
        <f t="shared" si="0"/>
        <v>0.999990608898703</v>
      </c>
      <c r="I70"/>
      <c r="J70"/>
      <c r="K70"/>
      <c r="L70"/>
    </row>
    <row r="71" spans="1:12" s="3" customFormat="1" ht="51.75" thickBot="1">
      <c r="A71" s="76"/>
      <c r="B71" s="82"/>
      <c r="C71" s="99" t="s">
        <v>73</v>
      </c>
      <c r="D71" s="20" t="s">
        <v>107</v>
      </c>
      <c r="E71" s="35"/>
      <c r="F71" s="103">
        <v>78798</v>
      </c>
      <c r="G71" s="140">
        <v>78797.26</v>
      </c>
      <c r="H71" s="97">
        <f t="shared" si="0"/>
        <v>0.999990608898703</v>
      </c>
      <c r="I71"/>
      <c r="J71"/>
      <c r="K71"/>
      <c r="L71"/>
    </row>
    <row r="72" spans="1:12" s="1" customFormat="1" ht="26.25" thickBot="1">
      <c r="A72" s="24">
        <v>754</v>
      </c>
      <c r="B72" s="16"/>
      <c r="C72" s="55" t="s">
        <v>21</v>
      </c>
      <c r="D72" s="16"/>
      <c r="E72" s="39">
        <f>SUM(E73+E79)</f>
        <v>6358000</v>
      </c>
      <c r="F72" s="39">
        <f>SUM(F73+F79)</f>
        <v>6279787</v>
      </c>
      <c r="G72" s="139">
        <f>SUM(G73+G79)</f>
        <v>6366320.3</v>
      </c>
      <c r="H72" s="97">
        <f t="shared" si="0"/>
        <v>1.0137796552653775</v>
      </c>
      <c r="I72"/>
      <c r="J72"/>
      <c r="K72"/>
      <c r="L72"/>
    </row>
    <row r="73" spans="1:12" s="3" customFormat="1" ht="26.25" thickBot="1">
      <c r="A73" s="76"/>
      <c r="B73" s="18">
        <v>75411</v>
      </c>
      <c r="C73" s="53" t="s">
        <v>22</v>
      </c>
      <c r="D73" s="17"/>
      <c r="E73" s="36">
        <f>SUM(E74:E78)</f>
        <v>6108000</v>
      </c>
      <c r="F73" s="36">
        <f>SUM(F74:F78)</f>
        <v>6029787</v>
      </c>
      <c r="G73" s="135">
        <f>SUM(G74:G78)</f>
        <v>6033780.17</v>
      </c>
      <c r="H73" s="97">
        <f t="shared" si="0"/>
        <v>1.0006622406396777</v>
      </c>
      <c r="I73"/>
      <c r="J73"/>
      <c r="K73"/>
      <c r="L73"/>
    </row>
    <row r="74" spans="1:8" ht="51.75" thickBot="1">
      <c r="A74" s="77"/>
      <c r="B74" s="80"/>
      <c r="C74" s="99" t="s">
        <v>68</v>
      </c>
      <c r="D74" s="101" t="s">
        <v>103</v>
      </c>
      <c r="E74" s="37">
        <v>5203000</v>
      </c>
      <c r="F74" s="43">
        <v>5194787</v>
      </c>
      <c r="G74" s="120">
        <v>5194778.14</v>
      </c>
      <c r="H74" s="97">
        <f t="shared" si="0"/>
        <v>0.9999982944440262</v>
      </c>
    </row>
    <row r="75" spans="1:8" ht="51.75" thickBot="1">
      <c r="A75" s="77"/>
      <c r="B75" s="80"/>
      <c r="C75" s="100" t="s">
        <v>89</v>
      </c>
      <c r="D75" s="101" t="s">
        <v>111</v>
      </c>
      <c r="E75" s="43">
        <v>905000</v>
      </c>
      <c r="F75" s="43">
        <v>825000</v>
      </c>
      <c r="G75" s="120">
        <v>825000</v>
      </c>
      <c r="H75" s="97">
        <f aca="true" t="shared" si="2" ref="H75:H138">G75/F75</f>
        <v>1</v>
      </c>
    </row>
    <row r="76" spans="1:8" ht="15" thickBot="1">
      <c r="A76" s="77"/>
      <c r="B76" s="80"/>
      <c r="C76" s="56" t="s">
        <v>3</v>
      </c>
      <c r="D76" s="104" t="s">
        <v>109</v>
      </c>
      <c r="E76" s="35"/>
      <c r="F76" s="43"/>
      <c r="G76" s="120">
        <v>3980.5</v>
      </c>
      <c r="H76" s="97"/>
    </row>
    <row r="77" spans="1:8" ht="51.75" thickBot="1">
      <c r="A77" s="77"/>
      <c r="B77" s="80"/>
      <c r="C77" s="100" t="s">
        <v>144</v>
      </c>
      <c r="D77" s="101" t="s">
        <v>104</v>
      </c>
      <c r="E77" s="35"/>
      <c r="F77" s="43"/>
      <c r="G77" s="120">
        <v>21.53</v>
      </c>
      <c r="H77" s="97"/>
    </row>
    <row r="78" spans="1:8" ht="51.75" thickBot="1">
      <c r="A78" s="77"/>
      <c r="B78" s="80"/>
      <c r="C78" s="57" t="s">
        <v>169</v>
      </c>
      <c r="D78" s="31" t="s">
        <v>170</v>
      </c>
      <c r="E78" s="35"/>
      <c r="F78" s="43">
        <v>10000</v>
      </c>
      <c r="G78" s="120">
        <v>10000</v>
      </c>
      <c r="H78" s="97">
        <f t="shared" si="2"/>
        <v>1</v>
      </c>
    </row>
    <row r="79" spans="1:12" s="3" customFormat="1" ht="15.75" thickBot="1">
      <c r="A79" s="76"/>
      <c r="B79" s="18">
        <v>75416</v>
      </c>
      <c r="C79" s="53" t="s">
        <v>23</v>
      </c>
      <c r="D79" s="17"/>
      <c r="E79" s="36">
        <f>SUM(E80:E83)</f>
        <v>250000</v>
      </c>
      <c r="F79" s="36">
        <f>SUM(F80:F83)</f>
        <v>250000</v>
      </c>
      <c r="G79" s="135">
        <f>SUM(G80:G83)</f>
        <v>332540.12999999995</v>
      </c>
      <c r="H79" s="97">
        <f t="shared" si="2"/>
        <v>1.3301605199999997</v>
      </c>
      <c r="I79"/>
      <c r="J79"/>
      <c r="K79"/>
      <c r="L79"/>
    </row>
    <row r="80" spans="1:8" ht="27" customHeight="1" thickBot="1">
      <c r="A80" s="77"/>
      <c r="B80" s="80"/>
      <c r="C80" s="100" t="s">
        <v>72</v>
      </c>
      <c r="D80" s="101" t="s">
        <v>106</v>
      </c>
      <c r="E80" s="35">
        <v>250000</v>
      </c>
      <c r="F80" s="44">
        <v>200000</v>
      </c>
      <c r="G80" s="142">
        <v>266867.6</v>
      </c>
      <c r="H80" s="97">
        <f t="shared" si="2"/>
        <v>1.3343379999999998</v>
      </c>
    </row>
    <row r="81" spans="1:8" ht="27" customHeight="1" thickBot="1">
      <c r="A81" s="77"/>
      <c r="B81" s="80"/>
      <c r="C81" s="100" t="s">
        <v>210</v>
      </c>
      <c r="D81" s="101" t="s">
        <v>211</v>
      </c>
      <c r="E81" s="35"/>
      <c r="F81" s="44">
        <v>50000</v>
      </c>
      <c r="G81" s="142">
        <v>65659.99</v>
      </c>
      <c r="H81" s="97">
        <f t="shared" si="2"/>
        <v>1.3131998</v>
      </c>
    </row>
    <row r="82" spans="1:8" ht="15" thickBot="1">
      <c r="A82" s="77"/>
      <c r="B82" s="80"/>
      <c r="C82" s="100" t="s">
        <v>11</v>
      </c>
      <c r="D82" s="101" t="s">
        <v>99</v>
      </c>
      <c r="E82" s="35"/>
      <c r="F82" s="44"/>
      <c r="G82" s="142">
        <v>8.8</v>
      </c>
      <c r="H82" s="97"/>
    </row>
    <row r="83" spans="1:8" ht="27" customHeight="1" thickBot="1">
      <c r="A83" s="77"/>
      <c r="B83" s="80"/>
      <c r="C83" s="100" t="s">
        <v>71</v>
      </c>
      <c r="D83" s="101" t="s">
        <v>102</v>
      </c>
      <c r="E83" s="35"/>
      <c r="F83" s="44"/>
      <c r="G83" s="142">
        <v>3.74</v>
      </c>
      <c r="H83" s="97"/>
    </row>
    <row r="84" spans="1:12" s="1" customFormat="1" ht="51.75" thickBot="1">
      <c r="A84" s="24">
        <v>756</v>
      </c>
      <c r="B84" s="16"/>
      <c r="C84" s="55" t="s">
        <v>131</v>
      </c>
      <c r="D84" s="16"/>
      <c r="E84" s="41">
        <f>SUM(E85+E88+E94+E104+E112+E115+E118)</f>
        <v>73226729</v>
      </c>
      <c r="F84" s="41">
        <f>SUM(F85+F88+F94+F104+F112+F115+F118)</f>
        <v>68797288</v>
      </c>
      <c r="G84" s="134">
        <f>SUM(G85+G88+G94+G104+G112+G115+G118)</f>
        <v>70310257.52</v>
      </c>
      <c r="H84" s="97">
        <f t="shared" si="2"/>
        <v>1.0219917029287549</v>
      </c>
      <c r="I84"/>
      <c r="J84"/>
      <c r="K84"/>
      <c r="L84"/>
    </row>
    <row r="85" spans="1:12" s="3" customFormat="1" ht="26.25" thickBot="1">
      <c r="A85" s="76"/>
      <c r="B85" s="18">
        <v>75601</v>
      </c>
      <c r="C85" s="53" t="s">
        <v>24</v>
      </c>
      <c r="D85" s="17"/>
      <c r="E85" s="36">
        <f>SUM(E86:E87)</f>
        <v>305000</v>
      </c>
      <c r="F85" s="36">
        <f>SUM(F86:F87)</f>
        <v>305000</v>
      </c>
      <c r="G85" s="135">
        <f>SUM(G86:G87)</f>
        <v>289658.98</v>
      </c>
      <c r="H85" s="97">
        <f t="shared" si="2"/>
        <v>0.9497015737704917</v>
      </c>
      <c r="I85"/>
      <c r="J85"/>
      <c r="K85"/>
      <c r="L85"/>
    </row>
    <row r="86" spans="1:8" ht="26.25" thickBot="1">
      <c r="A86" s="77"/>
      <c r="B86" s="80"/>
      <c r="C86" s="100" t="s">
        <v>74</v>
      </c>
      <c r="D86" s="101" t="s">
        <v>112</v>
      </c>
      <c r="E86" s="35">
        <v>300000</v>
      </c>
      <c r="F86" s="37">
        <v>300000</v>
      </c>
      <c r="G86" s="136">
        <v>288960</v>
      </c>
      <c r="H86" s="97">
        <f t="shared" si="2"/>
        <v>0.9632</v>
      </c>
    </row>
    <row r="87" spans="1:8" ht="26.25" thickBot="1">
      <c r="A87" s="77"/>
      <c r="B87" s="80"/>
      <c r="C87" s="100" t="s">
        <v>71</v>
      </c>
      <c r="D87" s="101" t="s">
        <v>102</v>
      </c>
      <c r="E87" s="35">
        <v>5000</v>
      </c>
      <c r="F87" s="37">
        <v>5000</v>
      </c>
      <c r="G87" s="136">
        <v>698.98</v>
      </c>
      <c r="H87" s="97">
        <f t="shared" si="2"/>
        <v>0.139796</v>
      </c>
    </row>
    <row r="88" spans="1:12" s="3" customFormat="1" ht="64.5" thickBot="1">
      <c r="A88" s="76"/>
      <c r="B88" s="18">
        <v>75615</v>
      </c>
      <c r="C88" s="53" t="s">
        <v>142</v>
      </c>
      <c r="D88" s="17"/>
      <c r="E88" s="36">
        <f>SUM(E89:E93)</f>
        <v>13797266</v>
      </c>
      <c r="F88" s="36">
        <f>SUM(F89:F93)</f>
        <v>13827628</v>
      </c>
      <c r="G88" s="135">
        <f>SUM(G89:G93)</f>
        <v>15088521.16</v>
      </c>
      <c r="H88" s="97">
        <f t="shared" si="2"/>
        <v>1.091186511526055</v>
      </c>
      <c r="I88"/>
      <c r="J88"/>
      <c r="K88"/>
      <c r="L88"/>
    </row>
    <row r="89" spans="1:8" ht="15" thickBot="1">
      <c r="A89" s="77"/>
      <c r="B89" s="80"/>
      <c r="C89" s="100" t="s">
        <v>25</v>
      </c>
      <c r="D89" s="101" t="s">
        <v>113</v>
      </c>
      <c r="E89" s="43">
        <v>13030000</v>
      </c>
      <c r="F89" s="43">
        <v>13030000</v>
      </c>
      <c r="G89" s="136">
        <v>14300235.61</v>
      </c>
      <c r="H89" s="97">
        <f t="shared" si="2"/>
        <v>1.0974854650805832</v>
      </c>
    </row>
    <row r="90" spans="1:8" ht="15" thickBot="1">
      <c r="A90" s="77"/>
      <c r="B90" s="80"/>
      <c r="C90" s="100" t="s">
        <v>28</v>
      </c>
      <c r="D90" s="101" t="s">
        <v>116</v>
      </c>
      <c r="E90" s="43">
        <v>97</v>
      </c>
      <c r="F90" s="43">
        <v>97</v>
      </c>
      <c r="G90" s="136">
        <v>1128</v>
      </c>
      <c r="H90" s="97">
        <f t="shared" si="2"/>
        <v>11.628865979381443</v>
      </c>
    </row>
    <row r="91" spans="1:8" ht="15" thickBot="1">
      <c r="A91" s="77"/>
      <c r="B91" s="80"/>
      <c r="C91" s="100" t="s">
        <v>26</v>
      </c>
      <c r="D91" s="101" t="s">
        <v>114</v>
      </c>
      <c r="E91" s="43">
        <v>493327</v>
      </c>
      <c r="F91" s="43">
        <v>493327</v>
      </c>
      <c r="G91" s="136">
        <v>526799.15</v>
      </c>
      <c r="H91" s="97">
        <f t="shared" si="2"/>
        <v>1.0678498237477374</v>
      </c>
    </row>
    <row r="92" spans="1:8" ht="15" thickBot="1">
      <c r="A92" s="77"/>
      <c r="B92" s="80"/>
      <c r="C92" s="100" t="s">
        <v>27</v>
      </c>
      <c r="D92" s="101" t="s">
        <v>115</v>
      </c>
      <c r="E92" s="43">
        <v>60000</v>
      </c>
      <c r="F92" s="43">
        <v>60000</v>
      </c>
      <c r="G92" s="136">
        <v>16154.4</v>
      </c>
      <c r="H92" s="97">
        <f t="shared" si="2"/>
        <v>0.26924</v>
      </c>
    </row>
    <row r="93" spans="1:8" ht="26.25" thickBot="1">
      <c r="A93" s="77"/>
      <c r="B93" s="80"/>
      <c r="C93" s="57" t="s">
        <v>171</v>
      </c>
      <c r="D93" s="101" t="s">
        <v>172</v>
      </c>
      <c r="E93" s="35">
        <v>213842</v>
      </c>
      <c r="F93" s="44">
        <v>244204</v>
      </c>
      <c r="G93" s="142">
        <v>244204</v>
      </c>
      <c r="H93" s="97">
        <f t="shared" si="2"/>
        <v>1</v>
      </c>
    </row>
    <row r="94" spans="1:8" ht="64.5" thickBot="1">
      <c r="A94" s="77"/>
      <c r="B94" s="81">
        <v>75616</v>
      </c>
      <c r="C94" s="53" t="s">
        <v>152</v>
      </c>
      <c r="D94" s="102"/>
      <c r="E94" s="36">
        <f>SUM(E95:E103)</f>
        <v>8705409</v>
      </c>
      <c r="F94" s="36">
        <f>SUM(F95:F103)</f>
        <v>8705409</v>
      </c>
      <c r="G94" s="135">
        <f>SUM(G95:G103)</f>
        <v>9764259.71</v>
      </c>
      <c r="H94" s="97">
        <f t="shared" si="2"/>
        <v>1.1216313570103371</v>
      </c>
    </row>
    <row r="95" spans="1:8" ht="15" thickBot="1">
      <c r="A95" s="77"/>
      <c r="B95" s="80"/>
      <c r="C95" s="100" t="s">
        <v>25</v>
      </c>
      <c r="D95" s="101" t="s">
        <v>113</v>
      </c>
      <c r="E95" s="43">
        <v>5422265</v>
      </c>
      <c r="F95" s="43">
        <v>5422265</v>
      </c>
      <c r="G95" s="136">
        <v>5988734.52</v>
      </c>
      <c r="H95" s="97">
        <f t="shared" si="2"/>
        <v>1.104471013497127</v>
      </c>
    </row>
    <row r="96" spans="1:8" ht="15" thickBot="1">
      <c r="A96" s="77"/>
      <c r="B96" s="80"/>
      <c r="C96" s="100" t="s">
        <v>28</v>
      </c>
      <c r="D96" s="101" t="s">
        <v>116</v>
      </c>
      <c r="E96" s="43">
        <v>92000</v>
      </c>
      <c r="F96" s="43">
        <v>92000</v>
      </c>
      <c r="G96" s="136">
        <v>110495.78</v>
      </c>
      <c r="H96" s="97">
        <f t="shared" si="2"/>
        <v>1.2010410869565218</v>
      </c>
    </row>
    <row r="97" spans="1:8" ht="15" thickBot="1">
      <c r="A97" s="77"/>
      <c r="B97" s="80"/>
      <c r="C97" s="100" t="s">
        <v>29</v>
      </c>
      <c r="D97" s="101" t="s">
        <v>117</v>
      </c>
      <c r="E97" s="43">
        <v>306</v>
      </c>
      <c r="F97" s="43">
        <v>306</v>
      </c>
      <c r="G97" s="136">
        <v>381.99</v>
      </c>
      <c r="H97" s="97">
        <f t="shared" si="2"/>
        <v>1.2483333333333333</v>
      </c>
    </row>
    <row r="98" spans="1:8" ht="15" thickBot="1">
      <c r="A98" s="77"/>
      <c r="B98" s="80"/>
      <c r="C98" s="100" t="s">
        <v>26</v>
      </c>
      <c r="D98" s="101" t="s">
        <v>114</v>
      </c>
      <c r="E98" s="43">
        <v>839838</v>
      </c>
      <c r="F98" s="43">
        <v>839838</v>
      </c>
      <c r="G98" s="136">
        <v>849084.12</v>
      </c>
      <c r="H98" s="97">
        <f t="shared" si="2"/>
        <v>1.0110094089574417</v>
      </c>
    </row>
    <row r="99" spans="1:8" ht="15" thickBot="1">
      <c r="A99" s="77"/>
      <c r="B99" s="80"/>
      <c r="C99" s="100" t="s">
        <v>30</v>
      </c>
      <c r="D99" s="101" t="s">
        <v>118</v>
      </c>
      <c r="E99" s="43">
        <v>200000</v>
      </c>
      <c r="F99" s="43">
        <v>200000</v>
      </c>
      <c r="G99" s="136">
        <v>269997.03</v>
      </c>
      <c r="H99" s="97">
        <f t="shared" si="2"/>
        <v>1.3499851500000002</v>
      </c>
    </row>
    <row r="100" spans="1:8" ht="15" thickBot="1">
      <c r="A100" s="77"/>
      <c r="B100" s="80"/>
      <c r="C100" s="100" t="s">
        <v>75</v>
      </c>
      <c r="D100" s="101" t="s">
        <v>119</v>
      </c>
      <c r="E100" s="43">
        <v>87000</v>
      </c>
      <c r="F100" s="43">
        <v>87000</v>
      </c>
      <c r="G100" s="136">
        <v>79176.25</v>
      </c>
      <c r="H100" s="97">
        <f t="shared" si="2"/>
        <v>0.9100718390804597</v>
      </c>
    </row>
    <row r="101" spans="1:8" ht="15" thickBot="1">
      <c r="A101" s="77"/>
      <c r="B101" s="80"/>
      <c r="C101" s="100" t="s">
        <v>76</v>
      </c>
      <c r="D101" s="101" t="s">
        <v>120</v>
      </c>
      <c r="E101" s="43">
        <v>460000</v>
      </c>
      <c r="F101" s="43">
        <v>460000</v>
      </c>
      <c r="G101" s="136">
        <v>453000</v>
      </c>
      <c r="H101" s="97">
        <f t="shared" si="2"/>
        <v>0.9847826086956522</v>
      </c>
    </row>
    <row r="102" spans="1:8" ht="15" thickBot="1">
      <c r="A102" s="77"/>
      <c r="B102" s="80"/>
      <c r="C102" s="100" t="s">
        <v>27</v>
      </c>
      <c r="D102" s="101" t="s">
        <v>115</v>
      </c>
      <c r="E102" s="43">
        <v>1600000</v>
      </c>
      <c r="F102" s="43">
        <v>1600000</v>
      </c>
      <c r="G102" s="136">
        <v>2007555.13</v>
      </c>
      <c r="H102" s="97">
        <f t="shared" si="2"/>
        <v>1.2547219562499998</v>
      </c>
    </row>
    <row r="103" spans="1:8" ht="26.25" thickBot="1">
      <c r="A103" s="77"/>
      <c r="B103" s="80"/>
      <c r="C103" s="100" t="s">
        <v>71</v>
      </c>
      <c r="D103" s="101" t="s">
        <v>102</v>
      </c>
      <c r="E103" s="43">
        <v>4000</v>
      </c>
      <c r="F103" s="43">
        <v>4000</v>
      </c>
      <c r="G103" s="136">
        <v>5834.89</v>
      </c>
      <c r="H103" s="97">
        <f t="shared" si="2"/>
        <v>1.4587225000000001</v>
      </c>
    </row>
    <row r="104" spans="1:12" s="3" customFormat="1" ht="39" thickBot="1">
      <c r="A104" s="76"/>
      <c r="B104" s="18">
        <v>75618</v>
      </c>
      <c r="C104" s="53" t="s">
        <v>90</v>
      </c>
      <c r="D104" s="17"/>
      <c r="E104" s="36">
        <f>SUM(E105:E111)</f>
        <v>3710000</v>
      </c>
      <c r="F104" s="36">
        <f>SUM(F105:F111)</f>
        <v>3710000</v>
      </c>
      <c r="G104" s="135">
        <f>SUM(G105:G111)</f>
        <v>3647931.46</v>
      </c>
      <c r="H104" s="97">
        <f t="shared" si="2"/>
        <v>0.9832699353099731</v>
      </c>
      <c r="I104"/>
      <c r="J104"/>
      <c r="K104"/>
      <c r="L104"/>
    </row>
    <row r="105" spans="1:9" ht="15" thickBot="1">
      <c r="A105" s="77"/>
      <c r="B105" s="80"/>
      <c r="C105" s="100" t="s">
        <v>31</v>
      </c>
      <c r="D105" s="101" t="s">
        <v>121</v>
      </c>
      <c r="E105" s="43">
        <v>1300000</v>
      </c>
      <c r="F105" s="43">
        <v>1300000</v>
      </c>
      <c r="G105" s="136">
        <v>930148.82</v>
      </c>
      <c r="H105" s="97">
        <f t="shared" si="2"/>
        <v>0.7154990923076923</v>
      </c>
      <c r="I105" s="14"/>
    </row>
    <row r="106" spans="1:9" ht="15" thickBot="1">
      <c r="A106" s="77"/>
      <c r="B106" s="80"/>
      <c r="C106" s="100" t="s">
        <v>18</v>
      </c>
      <c r="D106" s="101" t="s">
        <v>108</v>
      </c>
      <c r="E106" s="43">
        <v>1150000</v>
      </c>
      <c r="F106" s="43">
        <v>1150000</v>
      </c>
      <c r="G106" s="136">
        <v>1162954</v>
      </c>
      <c r="H106" s="97">
        <f t="shared" si="2"/>
        <v>1.011264347826087</v>
      </c>
      <c r="I106" s="14"/>
    </row>
    <row r="107" spans="1:9" ht="26.25" thickBot="1">
      <c r="A107" s="77"/>
      <c r="B107" s="80"/>
      <c r="C107" s="100" t="s">
        <v>167</v>
      </c>
      <c r="D107" s="101" t="s">
        <v>95</v>
      </c>
      <c r="E107" s="43">
        <v>490000</v>
      </c>
      <c r="F107" s="43">
        <v>490000</v>
      </c>
      <c r="G107" s="136">
        <v>575243.79</v>
      </c>
      <c r="H107" s="97">
        <f t="shared" si="2"/>
        <v>1.1739669183673471</v>
      </c>
      <c r="I107" s="14"/>
    </row>
    <row r="108" spans="1:9" ht="16.5" thickBot="1">
      <c r="A108" s="77"/>
      <c r="B108" s="80"/>
      <c r="C108" s="54" t="s">
        <v>173</v>
      </c>
      <c r="D108" s="30" t="s">
        <v>174</v>
      </c>
      <c r="E108" s="43">
        <v>20000</v>
      </c>
      <c r="F108" s="43">
        <v>20000</v>
      </c>
      <c r="G108" s="136">
        <v>23356</v>
      </c>
      <c r="H108" s="97">
        <f t="shared" si="2"/>
        <v>1.1678</v>
      </c>
      <c r="I108" s="14"/>
    </row>
    <row r="109" spans="1:9" ht="16.5" thickBot="1">
      <c r="A109" s="77"/>
      <c r="B109" s="80"/>
      <c r="C109" s="54" t="s">
        <v>212</v>
      </c>
      <c r="D109" s="30" t="s">
        <v>99</v>
      </c>
      <c r="E109" s="43"/>
      <c r="F109" s="43"/>
      <c r="G109" s="136">
        <v>114.4</v>
      </c>
      <c r="H109" s="97"/>
      <c r="I109" s="14"/>
    </row>
    <row r="110" spans="1:9" ht="26.25" thickBot="1">
      <c r="A110" s="77"/>
      <c r="B110" s="80"/>
      <c r="C110" s="100" t="s">
        <v>71</v>
      </c>
      <c r="D110" s="101" t="s">
        <v>102</v>
      </c>
      <c r="E110" s="43"/>
      <c r="F110" s="43"/>
      <c r="G110" s="136">
        <v>586.2</v>
      </c>
      <c r="H110" s="97"/>
      <c r="I110" s="14"/>
    </row>
    <row r="111" spans="1:8" ht="27.75" customHeight="1" thickBot="1">
      <c r="A111" s="77"/>
      <c r="B111" s="80"/>
      <c r="C111" s="100" t="s">
        <v>61</v>
      </c>
      <c r="D111" s="101" t="s">
        <v>110</v>
      </c>
      <c r="E111" s="43">
        <v>750000</v>
      </c>
      <c r="F111" s="43">
        <v>750000</v>
      </c>
      <c r="G111" s="136">
        <v>955528.25</v>
      </c>
      <c r="H111" s="97">
        <f t="shared" si="2"/>
        <v>1.2740376666666666</v>
      </c>
    </row>
    <row r="112" spans="1:12" s="3" customFormat="1" ht="15.75" thickBot="1">
      <c r="A112" s="76"/>
      <c r="B112" s="18">
        <v>75619</v>
      </c>
      <c r="C112" s="53" t="s">
        <v>32</v>
      </c>
      <c r="D112" s="17"/>
      <c r="E112" s="36">
        <f>SUM(E113:E114)</f>
        <v>50000</v>
      </c>
      <c r="F112" s="36">
        <f>SUM(F113:F114)</f>
        <v>50000</v>
      </c>
      <c r="G112" s="135">
        <f>SUM(G113:G114)</f>
        <v>142362.78</v>
      </c>
      <c r="H112" s="97">
        <f t="shared" si="2"/>
        <v>2.8472556</v>
      </c>
      <c r="I112"/>
      <c r="J112"/>
      <c r="K112"/>
      <c r="L112"/>
    </row>
    <row r="113" spans="1:12" s="3" customFormat="1" ht="15.75" thickBot="1">
      <c r="A113" s="76"/>
      <c r="B113" s="111"/>
      <c r="C113" s="56" t="s">
        <v>11</v>
      </c>
      <c r="D113" s="29" t="s">
        <v>99</v>
      </c>
      <c r="E113" s="38"/>
      <c r="F113" s="38"/>
      <c r="G113" s="138">
        <v>20637.8</v>
      </c>
      <c r="H113" s="97"/>
      <c r="I113"/>
      <c r="J113"/>
      <c r="K113"/>
      <c r="L113"/>
    </row>
    <row r="114" spans="1:8" ht="15" thickBot="1">
      <c r="A114" s="77"/>
      <c r="B114" s="80"/>
      <c r="C114" s="100" t="s">
        <v>86</v>
      </c>
      <c r="D114" s="101" t="s">
        <v>102</v>
      </c>
      <c r="E114" s="35">
        <v>50000</v>
      </c>
      <c r="F114" s="43">
        <v>50000</v>
      </c>
      <c r="G114" s="136">
        <v>121724.98</v>
      </c>
      <c r="H114" s="97">
        <f t="shared" si="2"/>
        <v>2.4344996</v>
      </c>
    </row>
    <row r="115" spans="1:12" s="3" customFormat="1" ht="26.25" thickBot="1">
      <c r="A115" s="76"/>
      <c r="B115" s="18">
        <v>75621</v>
      </c>
      <c r="C115" s="53" t="s">
        <v>33</v>
      </c>
      <c r="D115" s="17"/>
      <c r="E115" s="36">
        <f>SUM(E116:E117)</f>
        <v>36633957</v>
      </c>
      <c r="F115" s="36">
        <f>SUM(F116:F117)</f>
        <v>33078676</v>
      </c>
      <c r="G115" s="135">
        <f>SUM(G116:G117)</f>
        <v>32435404.77</v>
      </c>
      <c r="H115" s="97">
        <f t="shared" si="2"/>
        <v>0.9805532957244117</v>
      </c>
      <c r="I115"/>
      <c r="J115"/>
      <c r="K115"/>
      <c r="L115"/>
    </row>
    <row r="116" spans="1:8" ht="15" thickBot="1">
      <c r="A116" s="77"/>
      <c r="B116" s="80"/>
      <c r="C116" s="100" t="s">
        <v>34</v>
      </c>
      <c r="D116" s="101" t="s">
        <v>122</v>
      </c>
      <c r="E116" s="43">
        <v>33943957</v>
      </c>
      <c r="F116" s="43">
        <v>30747513</v>
      </c>
      <c r="G116" s="136">
        <v>30854151</v>
      </c>
      <c r="H116" s="97">
        <f t="shared" si="2"/>
        <v>1.0034681829388934</v>
      </c>
    </row>
    <row r="117" spans="1:8" ht="15" thickBot="1">
      <c r="A117" s="77"/>
      <c r="B117" s="80"/>
      <c r="C117" s="100" t="s">
        <v>35</v>
      </c>
      <c r="D117" s="101" t="s">
        <v>123</v>
      </c>
      <c r="E117" s="43">
        <v>2690000</v>
      </c>
      <c r="F117" s="43">
        <v>2331163</v>
      </c>
      <c r="G117" s="136">
        <v>1581253.77</v>
      </c>
      <c r="H117" s="97">
        <f t="shared" si="2"/>
        <v>0.678311113379888</v>
      </c>
    </row>
    <row r="118" spans="1:12" s="3" customFormat="1" ht="26.25" thickBot="1">
      <c r="A118" s="76"/>
      <c r="B118" s="18">
        <v>75622</v>
      </c>
      <c r="C118" s="53" t="s">
        <v>36</v>
      </c>
      <c r="D118" s="17"/>
      <c r="E118" s="36">
        <f>SUM(E119:E120)</f>
        <v>10025097</v>
      </c>
      <c r="F118" s="36">
        <f>SUM(F119:F120)</f>
        <v>9120575</v>
      </c>
      <c r="G118" s="135">
        <f>SUM(G119:G120)</f>
        <v>8942118.66</v>
      </c>
      <c r="H118" s="97">
        <f t="shared" si="2"/>
        <v>0.9804336524835331</v>
      </c>
      <c r="I118"/>
      <c r="J118"/>
      <c r="K118"/>
      <c r="L118"/>
    </row>
    <row r="119" spans="1:8" ht="15" thickBot="1">
      <c r="A119" s="77"/>
      <c r="B119" s="80"/>
      <c r="C119" s="100" t="s">
        <v>34</v>
      </c>
      <c r="D119" s="101" t="s">
        <v>122</v>
      </c>
      <c r="E119" s="43">
        <v>9475097</v>
      </c>
      <c r="F119" s="43">
        <v>8570575</v>
      </c>
      <c r="G119" s="136">
        <v>8612609</v>
      </c>
      <c r="H119" s="97">
        <f t="shared" si="2"/>
        <v>1.0049044550686506</v>
      </c>
    </row>
    <row r="120" spans="1:9" ht="15" thickBot="1">
      <c r="A120" s="77"/>
      <c r="B120" s="80"/>
      <c r="C120" s="100" t="s">
        <v>35</v>
      </c>
      <c r="D120" s="101" t="s">
        <v>123</v>
      </c>
      <c r="E120" s="43">
        <v>550000</v>
      </c>
      <c r="F120" s="43">
        <v>550000</v>
      </c>
      <c r="G120" s="136">
        <v>329509.66</v>
      </c>
      <c r="H120" s="97">
        <f t="shared" si="2"/>
        <v>0.5991084727272726</v>
      </c>
      <c r="I120" s="15"/>
    </row>
    <row r="121" spans="1:12" s="1" customFormat="1" ht="15.75" thickBot="1">
      <c r="A121" s="24">
        <v>758</v>
      </c>
      <c r="B121" s="16"/>
      <c r="C121" s="55" t="s">
        <v>37</v>
      </c>
      <c r="D121" s="16"/>
      <c r="E121" s="39">
        <f>SUM(E122+E127+E129+E131+E133+E135+E137)</f>
        <v>87476278</v>
      </c>
      <c r="F121" s="39">
        <f>SUM(F122+F125+F127+F129+F131+F133+F135+F137)</f>
        <v>93548455</v>
      </c>
      <c r="G121" s="139">
        <f>SUM(G122+G125+G127+G129+G131+G133+G135+G137)</f>
        <v>94170496.74</v>
      </c>
      <c r="H121" s="97">
        <f t="shared" si="2"/>
        <v>1.006649406876896</v>
      </c>
      <c r="I121"/>
      <c r="J121"/>
      <c r="K121"/>
      <c r="L121"/>
    </row>
    <row r="122" spans="1:12" s="3" customFormat="1" ht="26.25" thickBot="1">
      <c r="A122" s="76"/>
      <c r="B122" s="18">
        <v>75801</v>
      </c>
      <c r="C122" s="53" t="s">
        <v>65</v>
      </c>
      <c r="D122" s="17"/>
      <c r="E122" s="36">
        <f>SUM(E123:E124)</f>
        <v>75180175</v>
      </c>
      <c r="F122" s="36">
        <f>SUM(F123:F124)</f>
        <v>76182564</v>
      </c>
      <c r="G122" s="135">
        <f>SUM(G123:G124)</f>
        <v>76182564</v>
      </c>
      <c r="H122" s="97">
        <f t="shared" si="2"/>
        <v>1</v>
      </c>
      <c r="I122"/>
      <c r="J122"/>
      <c r="K122"/>
      <c r="L122"/>
    </row>
    <row r="123" spans="1:8" ht="15" thickBot="1">
      <c r="A123" s="77"/>
      <c r="B123" s="80"/>
      <c r="C123" s="100" t="s">
        <v>77</v>
      </c>
      <c r="D123" s="101" t="s">
        <v>124</v>
      </c>
      <c r="E123" s="43">
        <v>48164792</v>
      </c>
      <c r="F123" s="43">
        <v>45737822</v>
      </c>
      <c r="G123" s="120">
        <v>45737822</v>
      </c>
      <c r="H123" s="97">
        <f t="shared" si="2"/>
        <v>1</v>
      </c>
    </row>
    <row r="124" spans="1:8" ht="15" thickBot="1">
      <c r="A124" s="77"/>
      <c r="B124" s="80"/>
      <c r="C124" s="100" t="s">
        <v>78</v>
      </c>
      <c r="D124" s="101" t="s">
        <v>124</v>
      </c>
      <c r="E124" s="43">
        <v>27015383</v>
      </c>
      <c r="F124" s="43">
        <v>30444742</v>
      </c>
      <c r="G124" s="120">
        <v>30444742</v>
      </c>
      <c r="H124" s="97">
        <f t="shared" si="2"/>
        <v>1</v>
      </c>
    </row>
    <row r="125" spans="1:8" ht="26.25" thickBot="1">
      <c r="A125" s="77"/>
      <c r="B125" s="81" t="s">
        <v>236</v>
      </c>
      <c r="C125" s="98" t="s">
        <v>237</v>
      </c>
      <c r="D125" s="102"/>
      <c r="E125" s="118">
        <f>SUM(E126)</f>
        <v>0</v>
      </c>
      <c r="F125" s="118">
        <f>SUM(F126)</f>
        <v>65893</v>
      </c>
      <c r="G125" s="119">
        <f>SUM(G126)</f>
        <v>65893</v>
      </c>
      <c r="H125" s="97">
        <f t="shared" si="2"/>
        <v>1</v>
      </c>
    </row>
    <row r="126" spans="1:8" ht="15" thickBot="1">
      <c r="A126" s="77"/>
      <c r="B126" s="80"/>
      <c r="C126" s="100" t="s">
        <v>238</v>
      </c>
      <c r="D126" s="101" t="s">
        <v>239</v>
      </c>
      <c r="E126" s="43"/>
      <c r="F126" s="43">
        <v>65893</v>
      </c>
      <c r="G126" s="120">
        <v>65893</v>
      </c>
      <c r="H126" s="97">
        <f t="shared" si="2"/>
        <v>1</v>
      </c>
    </row>
    <row r="127" spans="1:12" s="3" customFormat="1" ht="26.25" thickBot="1">
      <c r="A127" s="76"/>
      <c r="B127" s="18">
        <v>75803</v>
      </c>
      <c r="C127" s="53" t="s">
        <v>87</v>
      </c>
      <c r="D127" s="17"/>
      <c r="E127" s="36">
        <f>SUM(E128)</f>
        <v>831871</v>
      </c>
      <c r="F127" s="36">
        <f>SUM(F128)</f>
        <v>831871</v>
      </c>
      <c r="G127" s="135">
        <f>SUM(G128)</f>
        <v>831871</v>
      </c>
      <c r="H127" s="97">
        <f t="shared" si="2"/>
        <v>1</v>
      </c>
      <c r="I127"/>
      <c r="J127"/>
      <c r="K127"/>
      <c r="L127"/>
    </row>
    <row r="128" spans="1:8" ht="15" thickBot="1">
      <c r="A128" s="77"/>
      <c r="B128" s="80"/>
      <c r="C128" s="100" t="s">
        <v>79</v>
      </c>
      <c r="D128" s="101" t="s">
        <v>124</v>
      </c>
      <c r="E128" s="43">
        <v>831871</v>
      </c>
      <c r="F128" s="43">
        <v>831871</v>
      </c>
      <c r="G128" s="120">
        <v>831871</v>
      </c>
      <c r="H128" s="97">
        <f t="shared" si="2"/>
        <v>1</v>
      </c>
    </row>
    <row r="129" spans="1:8" ht="15" thickBot="1">
      <c r="A129" s="77"/>
      <c r="B129" s="81">
        <v>75807</v>
      </c>
      <c r="C129" s="98" t="s">
        <v>134</v>
      </c>
      <c r="D129" s="102"/>
      <c r="E129" s="36">
        <f>SUM(E130)</f>
        <v>4850620</v>
      </c>
      <c r="F129" s="36">
        <f>SUM(F130)</f>
        <v>4850620</v>
      </c>
      <c r="G129" s="135">
        <f>SUM(G130)</f>
        <v>4850620</v>
      </c>
      <c r="H129" s="97">
        <f t="shared" si="2"/>
        <v>1</v>
      </c>
    </row>
    <row r="130" spans="1:8" ht="15" thickBot="1">
      <c r="A130" s="77"/>
      <c r="B130" s="80"/>
      <c r="C130" s="100" t="s">
        <v>79</v>
      </c>
      <c r="D130" s="101" t="s">
        <v>124</v>
      </c>
      <c r="E130" s="43">
        <v>4850620</v>
      </c>
      <c r="F130" s="43">
        <v>4850620</v>
      </c>
      <c r="G130" s="120">
        <v>4850620</v>
      </c>
      <c r="H130" s="97">
        <f t="shared" si="2"/>
        <v>1</v>
      </c>
    </row>
    <row r="131" spans="1:8" ht="15" thickBot="1">
      <c r="A131" s="77"/>
      <c r="B131" s="81">
        <v>75814</v>
      </c>
      <c r="C131" s="98" t="s">
        <v>175</v>
      </c>
      <c r="D131" s="102"/>
      <c r="E131" s="33">
        <f>SUM(E132)</f>
        <v>0</v>
      </c>
      <c r="F131" s="33">
        <f>SUM(F132)</f>
        <v>5006773</v>
      </c>
      <c r="G131" s="130">
        <f>SUM(G132)</f>
        <v>5628814.64</v>
      </c>
      <c r="H131" s="97">
        <f t="shared" si="2"/>
        <v>1.1242400324520403</v>
      </c>
    </row>
    <row r="132" spans="1:8" ht="15" thickBot="1">
      <c r="A132" s="77"/>
      <c r="B132" s="80"/>
      <c r="C132" s="100" t="s">
        <v>8</v>
      </c>
      <c r="D132" s="101" t="s">
        <v>97</v>
      </c>
      <c r="E132" s="35"/>
      <c r="F132" s="43">
        <v>5006773</v>
      </c>
      <c r="G132" s="120">
        <v>5628814.64</v>
      </c>
      <c r="H132" s="97">
        <f t="shared" si="2"/>
        <v>1.1242400324520403</v>
      </c>
    </row>
    <row r="133" spans="1:8" ht="15" thickBot="1">
      <c r="A133" s="77"/>
      <c r="B133" s="81" t="s">
        <v>213</v>
      </c>
      <c r="C133" s="98" t="s">
        <v>214</v>
      </c>
      <c r="D133" s="102"/>
      <c r="E133" s="36">
        <f>SUM(E134)</f>
        <v>0</v>
      </c>
      <c r="F133" s="36">
        <f>SUM(F134)</f>
        <v>0</v>
      </c>
      <c r="G133" s="119">
        <f>SUM(G134)</f>
        <v>0.1</v>
      </c>
      <c r="H133" s="97"/>
    </row>
    <row r="134" spans="1:8" ht="15" thickBot="1">
      <c r="A134" s="77"/>
      <c r="B134" s="80"/>
      <c r="C134" s="100" t="s">
        <v>214</v>
      </c>
      <c r="D134" s="101" t="s">
        <v>215</v>
      </c>
      <c r="E134" s="35"/>
      <c r="F134" s="43"/>
      <c r="G134" s="120">
        <v>0.1</v>
      </c>
      <c r="H134" s="97"/>
    </row>
    <row r="135" spans="1:8" ht="15" thickBot="1">
      <c r="A135" s="77"/>
      <c r="B135" s="81">
        <v>75831</v>
      </c>
      <c r="C135" s="98" t="s">
        <v>139</v>
      </c>
      <c r="D135" s="102"/>
      <c r="E135" s="36">
        <f>SUM(E136)</f>
        <v>2625449</v>
      </c>
      <c r="F135" s="36">
        <f>SUM(F136)</f>
        <v>2625449</v>
      </c>
      <c r="G135" s="135">
        <f>SUM(G136)</f>
        <v>2625449</v>
      </c>
      <c r="H135" s="97">
        <f t="shared" si="2"/>
        <v>1</v>
      </c>
    </row>
    <row r="136" spans="1:8" ht="15" thickBot="1">
      <c r="A136" s="77"/>
      <c r="B136" s="80"/>
      <c r="C136" s="100" t="s">
        <v>79</v>
      </c>
      <c r="D136" s="101" t="s">
        <v>124</v>
      </c>
      <c r="E136" s="43">
        <v>2625449</v>
      </c>
      <c r="F136" s="44">
        <v>2625449</v>
      </c>
      <c r="G136" s="120">
        <v>2625449</v>
      </c>
      <c r="H136" s="97">
        <f t="shared" si="2"/>
        <v>1</v>
      </c>
    </row>
    <row r="137" spans="1:8" ht="26.25" thickBot="1">
      <c r="A137" s="77"/>
      <c r="B137" s="81">
        <v>75832</v>
      </c>
      <c r="C137" s="98" t="s">
        <v>135</v>
      </c>
      <c r="D137" s="102"/>
      <c r="E137" s="36">
        <f>SUM(E138)</f>
        <v>3988163</v>
      </c>
      <c r="F137" s="36">
        <f>SUM(F138)</f>
        <v>3985285</v>
      </c>
      <c r="G137" s="135">
        <f>SUM(G138)</f>
        <v>3985285</v>
      </c>
      <c r="H137" s="97">
        <f t="shared" si="2"/>
        <v>1</v>
      </c>
    </row>
    <row r="138" spans="1:8" ht="15" thickBot="1">
      <c r="A138" s="77"/>
      <c r="B138" s="80"/>
      <c r="C138" s="100" t="s">
        <v>79</v>
      </c>
      <c r="D138" s="101" t="s">
        <v>124</v>
      </c>
      <c r="E138" s="43">
        <v>3988163</v>
      </c>
      <c r="F138" s="44">
        <v>3985285</v>
      </c>
      <c r="G138" s="120">
        <v>3985285</v>
      </c>
      <c r="H138" s="97">
        <f t="shared" si="2"/>
        <v>1</v>
      </c>
    </row>
    <row r="139" spans="1:12" s="1" customFormat="1" ht="15.75" thickBot="1">
      <c r="A139" s="24">
        <v>801</v>
      </c>
      <c r="B139" s="16"/>
      <c r="C139" s="55" t="s">
        <v>38</v>
      </c>
      <c r="D139" s="16"/>
      <c r="E139" s="39">
        <f>SUM(E140+E146+E149+E156+E162+E167+E173+E180+E183)</f>
        <v>3164070</v>
      </c>
      <c r="F139" s="39">
        <f>SUM(F140+F146+F149+F156+F162+F167+F173+F180+F183)</f>
        <v>3968268</v>
      </c>
      <c r="G139" s="139">
        <f>SUM(G140+G146+G149+G156+G162+G167+G173+G180+G183+G178)</f>
        <v>4265748.81</v>
      </c>
      <c r="H139" s="97">
        <f aca="true" t="shared" si="3" ref="H139:H202">G139/F139</f>
        <v>1.074964899044117</v>
      </c>
      <c r="I139"/>
      <c r="J139"/>
      <c r="K139"/>
      <c r="L139"/>
    </row>
    <row r="140" spans="1:12" s="3" customFormat="1" ht="15.75" thickBot="1">
      <c r="A140" s="76"/>
      <c r="B140" s="18">
        <v>80101</v>
      </c>
      <c r="C140" s="53" t="s">
        <v>39</v>
      </c>
      <c r="D140" s="17"/>
      <c r="E140" s="36">
        <f>SUM(E141:E145)</f>
        <v>69383</v>
      </c>
      <c r="F140" s="36">
        <f>SUM(F141:F145)</f>
        <v>99504</v>
      </c>
      <c r="G140" s="135">
        <f>SUM(G141:G145)</f>
        <v>153115.27000000002</v>
      </c>
      <c r="H140" s="97">
        <f t="shared" si="3"/>
        <v>1.5387850739668758</v>
      </c>
      <c r="I140"/>
      <c r="J140"/>
      <c r="K140"/>
      <c r="L140"/>
    </row>
    <row r="141" spans="1:8" ht="64.5" thickBot="1">
      <c r="A141" s="77"/>
      <c r="B141" s="80"/>
      <c r="C141" s="100" t="s">
        <v>88</v>
      </c>
      <c r="D141" s="101" t="s">
        <v>100</v>
      </c>
      <c r="E141" s="43">
        <v>43343</v>
      </c>
      <c r="F141" s="43">
        <v>57882</v>
      </c>
      <c r="G141" s="136">
        <v>74189.76</v>
      </c>
      <c r="H141" s="97">
        <f t="shared" si="3"/>
        <v>1.2817414740333781</v>
      </c>
    </row>
    <row r="142" spans="1:8" ht="15" thickBot="1">
      <c r="A142" s="77"/>
      <c r="B142" s="80"/>
      <c r="C142" s="100" t="s">
        <v>72</v>
      </c>
      <c r="D142" s="101" t="s">
        <v>106</v>
      </c>
      <c r="E142" s="43"/>
      <c r="F142" s="43"/>
      <c r="G142" s="136">
        <v>499</v>
      </c>
      <c r="H142" s="97"/>
    </row>
    <row r="143" spans="1:8" ht="15" thickBot="1">
      <c r="A143" s="77"/>
      <c r="B143" s="80"/>
      <c r="C143" s="100" t="s">
        <v>11</v>
      </c>
      <c r="D143" s="101" t="s">
        <v>99</v>
      </c>
      <c r="E143" s="43"/>
      <c r="F143" s="43">
        <v>263</v>
      </c>
      <c r="G143" s="136">
        <v>441</v>
      </c>
      <c r="H143" s="97">
        <f t="shared" si="3"/>
        <v>1.6768060836501901</v>
      </c>
    </row>
    <row r="144" spans="1:8" ht="15" thickBot="1">
      <c r="A144" s="77"/>
      <c r="B144" s="80"/>
      <c r="C144" s="100" t="s">
        <v>190</v>
      </c>
      <c r="D144" s="101" t="s">
        <v>97</v>
      </c>
      <c r="E144" s="37">
        <v>240</v>
      </c>
      <c r="F144" s="37">
        <v>6764</v>
      </c>
      <c r="G144" s="136">
        <v>19393.9</v>
      </c>
      <c r="H144" s="97">
        <f t="shared" si="3"/>
        <v>2.867223536369013</v>
      </c>
    </row>
    <row r="145" spans="1:8" ht="15" thickBot="1">
      <c r="A145" s="77"/>
      <c r="B145" s="80"/>
      <c r="C145" s="100" t="s">
        <v>3</v>
      </c>
      <c r="D145" s="101" t="s">
        <v>109</v>
      </c>
      <c r="E145" s="43">
        <v>25800</v>
      </c>
      <c r="F145" s="43">
        <v>34595</v>
      </c>
      <c r="G145" s="136">
        <v>58591.61</v>
      </c>
      <c r="H145" s="97">
        <f t="shared" si="3"/>
        <v>1.6936438791732908</v>
      </c>
    </row>
    <row r="146" spans="1:8" ht="15" thickBot="1">
      <c r="A146" s="77"/>
      <c r="B146" s="81">
        <v>80102</v>
      </c>
      <c r="C146" s="98" t="s">
        <v>154</v>
      </c>
      <c r="D146" s="102"/>
      <c r="E146" s="33">
        <f>SUM(E147:E148)</f>
        <v>11600</v>
      </c>
      <c r="F146" s="33">
        <f>SUM(F147:F148)</f>
        <v>11600</v>
      </c>
      <c r="G146" s="130">
        <f>SUM(G147:G148)</f>
        <v>7352.8</v>
      </c>
      <c r="H146" s="97">
        <f t="shared" si="3"/>
        <v>0.6338620689655172</v>
      </c>
    </row>
    <row r="147" spans="1:8" ht="15" thickBot="1">
      <c r="A147" s="77"/>
      <c r="B147" s="80"/>
      <c r="C147" s="100" t="s">
        <v>3</v>
      </c>
      <c r="D147" s="101" t="s">
        <v>109</v>
      </c>
      <c r="E147" s="43">
        <v>9700</v>
      </c>
      <c r="F147" s="43">
        <v>9700</v>
      </c>
      <c r="G147" s="136">
        <v>5752.88</v>
      </c>
      <c r="H147" s="97">
        <f t="shared" si="3"/>
        <v>0.5930804123711341</v>
      </c>
    </row>
    <row r="148" spans="1:8" ht="15" thickBot="1">
      <c r="A148" s="77"/>
      <c r="B148" s="80"/>
      <c r="C148" s="100" t="s">
        <v>190</v>
      </c>
      <c r="D148" s="101" t="s">
        <v>97</v>
      </c>
      <c r="E148" s="43">
        <v>1900</v>
      </c>
      <c r="F148" s="43">
        <v>1900</v>
      </c>
      <c r="G148" s="136">
        <v>1599.92</v>
      </c>
      <c r="H148" s="97">
        <f t="shared" si="3"/>
        <v>0.8420631578947368</v>
      </c>
    </row>
    <row r="149" spans="1:8" ht="15" thickBot="1">
      <c r="A149" s="77"/>
      <c r="B149" s="81">
        <v>80104</v>
      </c>
      <c r="C149" s="98" t="s">
        <v>155</v>
      </c>
      <c r="D149" s="102"/>
      <c r="E149" s="33">
        <f>SUM(E150:E155)</f>
        <v>1965273</v>
      </c>
      <c r="F149" s="33">
        <f>SUM(F150:F155)</f>
        <v>2123994</v>
      </c>
      <c r="G149" s="130">
        <f>SUM(G150:G155)</f>
        <v>2252009.57</v>
      </c>
      <c r="H149" s="97">
        <f t="shared" si="3"/>
        <v>1.0602711542499648</v>
      </c>
    </row>
    <row r="150" spans="1:8" ht="15" thickBot="1">
      <c r="A150" s="77"/>
      <c r="B150" s="80"/>
      <c r="C150" s="100" t="s">
        <v>44</v>
      </c>
      <c r="D150" s="101" t="s">
        <v>127</v>
      </c>
      <c r="E150" s="37">
        <v>1965273</v>
      </c>
      <c r="F150" s="37">
        <v>1967785</v>
      </c>
      <c r="G150" s="136">
        <v>2008838.18</v>
      </c>
      <c r="H150" s="97">
        <f t="shared" si="3"/>
        <v>1.020862634891515</v>
      </c>
    </row>
    <row r="151" spans="1:8" ht="15" thickBot="1">
      <c r="A151" s="77"/>
      <c r="B151" s="80"/>
      <c r="C151" s="100" t="s">
        <v>147</v>
      </c>
      <c r="D151" s="101" t="s">
        <v>148</v>
      </c>
      <c r="E151" s="37"/>
      <c r="F151" s="37"/>
      <c r="G151" s="136">
        <v>150</v>
      </c>
      <c r="H151" s="97"/>
    </row>
    <row r="152" spans="1:8" ht="64.5" thickBot="1">
      <c r="A152" s="77"/>
      <c r="B152" s="80"/>
      <c r="C152" s="100" t="s">
        <v>88</v>
      </c>
      <c r="D152" s="101" t="s">
        <v>100</v>
      </c>
      <c r="E152" s="37"/>
      <c r="F152" s="37"/>
      <c r="G152" s="136">
        <v>300</v>
      </c>
      <c r="H152" s="97"/>
    </row>
    <row r="153" spans="1:8" ht="15" thickBot="1">
      <c r="A153" s="77"/>
      <c r="B153" s="80"/>
      <c r="C153" s="100" t="s">
        <v>3</v>
      </c>
      <c r="D153" s="101" t="s">
        <v>109</v>
      </c>
      <c r="E153" s="37"/>
      <c r="F153" s="37">
        <v>3520</v>
      </c>
      <c r="G153" s="136">
        <v>18935.69</v>
      </c>
      <c r="H153" s="97">
        <f t="shared" si="3"/>
        <v>5.379457386363636</v>
      </c>
    </row>
    <row r="154" spans="1:8" ht="15" thickBot="1">
      <c r="A154" s="77"/>
      <c r="B154" s="80"/>
      <c r="C154" s="100" t="s">
        <v>8</v>
      </c>
      <c r="D154" s="101" t="s">
        <v>97</v>
      </c>
      <c r="E154" s="37"/>
      <c r="F154" s="37">
        <v>2689</v>
      </c>
      <c r="G154" s="136">
        <v>14860.7</v>
      </c>
      <c r="H154" s="97">
        <f t="shared" si="3"/>
        <v>5.526478244700632</v>
      </c>
    </row>
    <row r="155" spans="1:8" ht="39" thickBot="1">
      <c r="A155" s="77"/>
      <c r="B155" s="80"/>
      <c r="C155" s="100" t="s">
        <v>216</v>
      </c>
      <c r="D155" s="101" t="s">
        <v>217</v>
      </c>
      <c r="E155" s="35"/>
      <c r="F155" s="37">
        <v>150000</v>
      </c>
      <c r="G155" s="136">
        <v>208925</v>
      </c>
      <c r="H155" s="97">
        <f t="shared" si="3"/>
        <v>1.3928333333333334</v>
      </c>
    </row>
    <row r="156" spans="1:12" s="3" customFormat="1" ht="15.75" thickBot="1">
      <c r="A156" s="76"/>
      <c r="B156" s="18">
        <v>80110</v>
      </c>
      <c r="C156" s="53" t="s">
        <v>40</v>
      </c>
      <c r="D156" s="17"/>
      <c r="E156" s="36">
        <f>SUM(E157:E161)</f>
        <v>44079</v>
      </c>
      <c r="F156" s="36">
        <f>SUM(F157:F161)</f>
        <v>61769</v>
      </c>
      <c r="G156" s="135">
        <f>SUM(G157:G161)</f>
        <v>67953.58</v>
      </c>
      <c r="H156" s="97">
        <f t="shared" si="3"/>
        <v>1.1001243342129547</v>
      </c>
      <c r="I156"/>
      <c r="J156"/>
      <c r="K156"/>
      <c r="L156"/>
    </row>
    <row r="157" spans="1:12" s="3" customFormat="1" ht="64.5" thickBot="1">
      <c r="A157" s="76"/>
      <c r="B157" s="82"/>
      <c r="C157" s="100" t="s">
        <v>88</v>
      </c>
      <c r="D157" s="20" t="s">
        <v>100</v>
      </c>
      <c r="E157" s="45">
        <v>29066</v>
      </c>
      <c r="F157" s="45">
        <v>43566</v>
      </c>
      <c r="G157" s="120">
        <v>43700</v>
      </c>
      <c r="H157" s="97">
        <f t="shared" si="3"/>
        <v>1.003075793049626</v>
      </c>
      <c r="I157"/>
      <c r="J157"/>
      <c r="K157"/>
      <c r="L157"/>
    </row>
    <row r="158" spans="1:12" s="3" customFormat="1" ht="15.75" thickBot="1">
      <c r="A158" s="76"/>
      <c r="B158" s="82"/>
      <c r="C158" s="100" t="s">
        <v>72</v>
      </c>
      <c r="D158" s="101" t="s">
        <v>106</v>
      </c>
      <c r="E158" s="45"/>
      <c r="F158" s="45"/>
      <c r="G158" s="120">
        <v>974.27</v>
      </c>
      <c r="H158" s="97"/>
      <c r="I158"/>
      <c r="J158"/>
      <c r="K158"/>
      <c r="L158"/>
    </row>
    <row r="159" spans="1:12" s="3" customFormat="1" ht="15.75" thickBot="1">
      <c r="A159" s="76"/>
      <c r="B159" s="82"/>
      <c r="C159" s="100" t="s">
        <v>8</v>
      </c>
      <c r="D159" s="101" t="s">
        <v>97</v>
      </c>
      <c r="E159" s="45"/>
      <c r="F159" s="45"/>
      <c r="G159" s="120">
        <v>365.98</v>
      </c>
      <c r="H159" s="97"/>
      <c r="I159"/>
      <c r="J159"/>
      <c r="K159"/>
      <c r="L159"/>
    </row>
    <row r="160" spans="1:12" s="3" customFormat="1" ht="15.75" thickBot="1">
      <c r="A160" s="76"/>
      <c r="B160" s="82"/>
      <c r="C160" s="100" t="s">
        <v>11</v>
      </c>
      <c r="D160" s="101" t="s">
        <v>99</v>
      </c>
      <c r="E160" s="45"/>
      <c r="F160" s="45"/>
      <c r="G160" s="120">
        <v>296</v>
      </c>
      <c r="H160" s="97"/>
      <c r="I160"/>
      <c r="J160"/>
      <c r="K160"/>
      <c r="L160"/>
    </row>
    <row r="161" spans="1:8" ht="15" thickBot="1">
      <c r="A161" s="77"/>
      <c r="B161" s="80"/>
      <c r="C161" s="100" t="s">
        <v>3</v>
      </c>
      <c r="D161" s="101" t="s">
        <v>109</v>
      </c>
      <c r="E161" s="43">
        <v>15013</v>
      </c>
      <c r="F161" s="43">
        <v>18203</v>
      </c>
      <c r="G161" s="136">
        <v>22617.33</v>
      </c>
      <c r="H161" s="97">
        <f t="shared" si="3"/>
        <v>1.2425056309399551</v>
      </c>
    </row>
    <row r="162" spans="1:12" s="5" customFormat="1" ht="15.75" thickBot="1">
      <c r="A162" s="76"/>
      <c r="B162" s="18">
        <v>80120</v>
      </c>
      <c r="C162" s="53" t="s">
        <v>41</v>
      </c>
      <c r="D162" s="17"/>
      <c r="E162" s="36">
        <f>SUM(E163:E166)</f>
        <v>69864</v>
      </c>
      <c r="F162" s="36">
        <f>SUM(F163:F166)</f>
        <v>80152</v>
      </c>
      <c r="G162" s="135">
        <f>SUM(G163:G166)</f>
        <v>85830.95000000001</v>
      </c>
      <c r="H162" s="97">
        <f t="shared" si="3"/>
        <v>1.0708522557141433</v>
      </c>
      <c r="I162"/>
      <c r="J162"/>
      <c r="K162"/>
      <c r="L162"/>
    </row>
    <row r="163" spans="1:12" s="5" customFormat="1" ht="64.5" thickBot="1">
      <c r="A163" s="76"/>
      <c r="B163" s="82"/>
      <c r="C163" s="100" t="s">
        <v>88</v>
      </c>
      <c r="D163" s="20" t="s">
        <v>100</v>
      </c>
      <c r="E163" s="45">
        <v>35478</v>
      </c>
      <c r="F163" s="45">
        <v>44447</v>
      </c>
      <c r="G163" s="136">
        <v>48054</v>
      </c>
      <c r="H163" s="97">
        <f t="shared" si="3"/>
        <v>1.0811528337120615</v>
      </c>
      <c r="I163"/>
      <c r="J163"/>
      <c r="K163"/>
      <c r="L163"/>
    </row>
    <row r="164" spans="1:12" s="5" customFormat="1" ht="15.75" thickBot="1">
      <c r="A164" s="76"/>
      <c r="B164" s="82"/>
      <c r="C164" s="100" t="s">
        <v>11</v>
      </c>
      <c r="D164" s="20" t="s">
        <v>99</v>
      </c>
      <c r="E164" s="45">
        <v>500</v>
      </c>
      <c r="F164" s="45">
        <v>815</v>
      </c>
      <c r="G164" s="136">
        <v>1102.5</v>
      </c>
      <c r="H164" s="97">
        <f t="shared" si="3"/>
        <v>1.352760736196319</v>
      </c>
      <c r="I164"/>
      <c r="J164"/>
      <c r="K164"/>
      <c r="L164"/>
    </row>
    <row r="165" spans="1:12" s="5" customFormat="1" ht="15.75" thickBot="1">
      <c r="A165" s="76"/>
      <c r="B165" s="82"/>
      <c r="C165" s="100" t="s">
        <v>8</v>
      </c>
      <c r="D165" s="101" t="s">
        <v>97</v>
      </c>
      <c r="E165" s="45"/>
      <c r="F165" s="45">
        <v>229</v>
      </c>
      <c r="G165" s="136">
        <v>2066.04</v>
      </c>
      <c r="H165" s="97">
        <f t="shared" si="3"/>
        <v>9.022008733624453</v>
      </c>
      <c r="I165"/>
      <c r="J165"/>
      <c r="K165"/>
      <c r="L165"/>
    </row>
    <row r="166" spans="1:12" s="5" customFormat="1" ht="15.75" thickBot="1">
      <c r="A166" s="76"/>
      <c r="B166" s="82"/>
      <c r="C166" s="100" t="s">
        <v>3</v>
      </c>
      <c r="D166" s="101" t="s">
        <v>109</v>
      </c>
      <c r="E166" s="45">
        <v>33886</v>
      </c>
      <c r="F166" s="45">
        <v>34661</v>
      </c>
      <c r="G166" s="136">
        <v>34608.41</v>
      </c>
      <c r="H166" s="97">
        <f t="shared" si="3"/>
        <v>0.9984827327543927</v>
      </c>
      <c r="I166"/>
      <c r="J166"/>
      <c r="K166"/>
      <c r="L166"/>
    </row>
    <row r="167" spans="1:12" s="5" customFormat="1" ht="15.75" thickBot="1">
      <c r="A167" s="76"/>
      <c r="B167" s="18">
        <v>80130</v>
      </c>
      <c r="C167" s="53" t="s">
        <v>91</v>
      </c>
      <c r="D167" s="17"/>
      <c r="E167" s="36">
        <f>SUM(E168:E172)</f>
        <v>87144</v>
      </c>
      <c r="F167" s="36">
        <f>SUM(F168:F172)</f>
        <v>87144</v>
      </c>
      <c r="G167" s="135">
        <f>SUM(G168:G172)</f>
        <v>160233.63</v>
      </c>
      <c r="H167" s="97">
        <f t="shared" si="3"/>
        <v>1.838722459377582</v>
      </c>
      <c r="I167"/>
      <c r="J167"/>
      <c r="K167"/>
      <c r="L167"/>
    </row>
    <row r="168" spans="1:12" s="5" customFormat="1" ht="64.5" thickBot="1">
      <c r="A168" s="76"/>
      <c r="B168" s="82"/>
      <c r="C168" s="100" t="s">
        <v>88</v>
      </c>
      <c r="D168" s="105" t="s">
        <v>100</v>
      </c>
      <c r="E168" s="45">
        <v>45974</v>
      </c>
      <c r="F168" s="45">
        <v>45974</v>
      </c>
      <c r="G168" s="136">
        <v>71204</v>
      </c>
      <c r="H168" s="97">
        <f t="shared" si="3"/>
        <v>1.5487884456431897</v>
      </c>
      <c r="I168"/>
      <c r="J168"/>
      <c r="K168"/>
      <c r="L168"/>
    </row>
    <row r="169" spans="1:12" s="5" customFormat="1" ht="15.75" thickBot="1">
      <c r="A169" s="76"/>
      <c r="B169" s="82"/>
      <c r="C169" s="100" t="s">
        <v>11</v>
      </c>
      <c r="D169" s="101" t="s">
        <v>99</v>
      </c>
      <c r="E169" s="45"/>
      <c r="F169" s="45"/>
      <c r="G169" s="136">
        <v>4774.7</v>
      </c>
      <c r="H169" s="97"/>
      <c r="I169"/>
      <c r="J169"/>
      <c r="K169"/>
      <c r="L169"/>
    </row>
    <row r="170" spans="1:12" s="5" customFormat="1" ht="15.75" thickBot="1">
      <c r="A170" s="76"/>
      <c r="B170" s="82"/>
      <c r="C170" s="100" t="s">
        <v>147</v>
      </c>
      <c r="D170" s="101" t="s">
        <v>148</v>
      </c>
      <c r="E170" s="45"/>
      <c r="F170" s="45"/>
      <c r="G170" s="136">
        <v>120</v>
      </c>
      <c r="H170" s="97"/>
      <c r="I170"/>
      <c r="J170"/>
      <c r="K170"/>
      <c r="L170"/>
    </row>
    <row r="171" spans="1:12" s="5" customFormat="1" ht="15.75" thickBot="1">
      <c r="A171" s="76"/>
      <c r="B171" s="82"/>
      <c r="C171" s="100" t="s">
        <v>8</v>
      </c>
      <c r="D171" s="101" t="s">
        <v>97</v>
      </c>
      <c r="E171" s="45"/>
      <c r="F171" s="45"/>
      <c r="G171" s="136">
        <v>30798.07</v>
      </c>
      <c r="H171" s="97"/>
      <c r="I171"/>
      <c r="J171"/>
      <c r="K171"/>
      <c r="L171"/>
    </row>
    <row r="172" spans="1:12" s="5" customFormat="1" ht="15.75" thickBot="1">
      <c r="A172" s="76"/>
      <c r="B172" s="82"/>
      <c r="C172" s="100" t="s">
        <v>3</v>
      </c>
      <c r="D172" s="105" t="s">
        <v>109</v>
      </c>
      <c r="E172" s="45">
        <v>41170</v>
      </c>
      <c r="F172" s="45">
        <v>41170</v>
      </c>
      <c r="G172" s="120">
        <v>53336.86</v>
      </c>
      <c r="H172" s="97">
        <f t="shared" si="3"/>
        <v>1.2955273257226136</v>
      </c>
      <c r="I172"/>
      <c r="J172"/>
      <c r="K172"/>
      <c r="L172"/>
    </row>
    <row r="173" spans="1:12" s="5" customFormat="1" ht="39" thickBot="1">
      <c r="A173" s="76"/>
      <c r="B173" s="18">
        <v>80140</v>
      </c>
      <c r="C173" s="53" t="s">
        <v>66</v>
      </c>
      <c r="D173" s="17"/>
      <c r="E173" s="36">
        <f>SUM(E174:E177)</f>
        <v>194308</v>
      </c>
      <c r="F173" s="36">
        <f>SUM(F174:F177)</f>
        <v>457191</v>
      </c>
      <c r="G173" s="135">
        <f>SUM(G174:G177)</f>
        <v>485702.66000000003</v>
      </c>
      <c r="H173" s="97">
        <f t="shared" si="3"/>
        <v>1.0623626886793485</v>
      </c>
      <c r="I173"/>
      <c r="J173"/>
      <c r="K173"/>
      <c r="L173"/>
    </row>
    <row r="174" spans="1:12" s="4" customFormat="1" ht="64.5" thickBot="1">
      <c r="A174" s="77"/>
      <c r="B174" s="80"/>
      <c r="C174" s="100" t="s">
        <v>88</v>
      </c>
      <c r="D174" s="101" t="s">
        <v>100</v>
      </c>
      <c r="E174" s="43">
        <v>12308</v>
      </c>
      <c r="F174" s="43">
        <v>27926</v>
      </c>
      <c r="G174" s="142">
        <v>33154.15</v>
      </c>
      <c r="H174" s="97">
        <f t="shared" si="3"/>
        <v>1.1872144238344196</v>
      </c>
      <c r="I174"/>
      <c r="J174"/>
      <c r="K174"/>
      <c r="L174"/>
    </row>
    <row r="175" spans="1:12" s="4" customFormat="1" ht="15" thickBot="1">
      <c r="A175" s="77"/>
      <c r="B175" s="80"/>
      <c r="C175" s="100" t="s">
        <v>44</v>
      </c>
      <c r="D175" s="101" t="s">
        <v>127</v>
      </c>
      <c r="E175" s="43">
        <v>180000</v>
      </c>
      <c r="F175" s="43">
        <v>422685</v>
      </c>
      <c r="G175" s="142">
        <v>445489.9</v>
      </c>
      <c r="H175" s="97">
        <f t="shared" si="3"/>
        <v>1.053952470515869</v>
      </c>
      <c r="I175"/>
      <c r="J175"/>
      <c r="K175"/>
      <c r="L175"/>
    </row>
    <row r="176" spans="1:12" s="4" customFormat="1" ht="15" thickBot="1">
      <c r="A176" s="77"/>
      <c r="B176" s="80"/>
      <c r="C176" s="100" t="s">
        <v>147</v>
      </c>
      <c r="D176" s="101" t="s">
        <v>148</v>
      </c>
      <c r="E176" s="43"/>
      <c r="F176" s="43">
        <v>296</v>
      </c>
      <c r="G176" s="142">
        <v>366</v>
      </c>
      <c r="H176" s="97">
        <f t="shared" si="3"/>
        <v>1.2364864864864864</v>
      </c>
      <c r="I176"/>
      <c r="J176"/>
      <c r="K176"/>
      <c r="L176"/>
    </row>
    <row r="177" spans="1:12" s="4" customFormat="1" ht="15" thickBot="1">
      <c r="A177" s="77"/>
      <c r="B177" s="80"/>
      <c r="C177" s="100" t="s">
        <v>3</v>
      </c>
      <c r="D177" s="105" t="s">
        <v>109</v>
      </c>
      <c r="E177" s="43">
        <v>2000</v>
      </c>
      <c r="F177" s="43">
        <v>6284</v>
      </c>
      <c r="G177" s="142">
        <v>6692.61</v>
      </c>
      <c r="H177" s="97">
        <f t="shared" si="3"/>
        <v>1.0650238701464034</v>
      </c>
      <c r="I177"/>
      <c r="J177"/>
      <c r="K177"/>
      <c r="L177"/>
    </row>
    <row r="178" spans="1:12" s="4" customFormat="1" ht="15" thickBot="1">
      <c r="A178" s="77"/>
      <c r="B178" s="81" t="s">
        <v>248</v>
      </c>
      <c r="C178" s="123" t="s">
        <v>249</v>
      </c>
      <c r="D178" s="102"/>
      <c r="E178" s="118">
        <f>SUM(E179)</f>
        <v>0</v>
      </c>
      <c r="F178" s="118">
        <f>SUM(F179)</f>
        <v>0</v>
      </c>
      <c r="G178" s="119">
        <f>SUM(G179)</f>
        <v>2.51</v>
      </c>
      <c r="H178" s="97"/>
      <c r="I178"/>
      <c r="J178"/>
      <c r="K178"/>
      <c r="L178"/>
    </row>
    <row r="179" spans="1:12" s="4" customFormat="1" ht="15" thickBot="1">
      <c r="A179" s="77"/>
      <c r="B179" s="80"/>
      <c r="C179" s="100" t="s">
        <v>3</v>
      </c>
      <c r="D179" s="105" t="s">
        <v>109</v>
      </c>
      <c r="E179" s="43"/>
      <c r="F179" s="43"/>
      <c r="G179" s="142">
        <v>2.51</v>
      </c>
      <c r="H179" s="97"/>
      <c r="I179"/>
      <c r="J179"/>
      <c r="K179"/>
      <c r="L179"/>
    </row>
    <row r="180" spans="1:12" s="4" customFormat="1" ht="15" thickBot="1">
      <c r="A180" s="77"/>
      <c r="B180" s="81" t="s">
        <v>178</v>
      </c>
      <c r="C180" s="98" t="s">
        <v>179</v>
      </c>
      <c r="D180" s="102"/>
      <c r="E180" s="42">
        <f>SUM(E181:E182)</f>
        <v>622419</v>
      </c>
      <c r="F180" s="42">
        <f>SUM(F181:F182)</f>
        <v>668422</v>
      </c>
      <c r="G180" s="143">
        <f>SUM(G181:G182)</f>
        <v>675106.6</v>
      </c>
      <c r="H180" s="97">
        <f t="shared" si="3"/>
        <v>1.0100005685031312</v>
      </c>
      <c r="I180"/>
      <c r="J180"/>
      <c r="K180"/>
      <c r="L180"/>
    </row>
    <row r="181" spans="1:12" s="4" customFormat="1" ht="15" thickBot="1">
      <c r="A181" s="77"/>
      <c r="B181" s="80"/>
      <c r="C181" s="100" t="s">
        <v>44</v>
      </c>
      <c r="D181" s="101" t="s">
        <v>127</v>
      </c>
      <c r="E181" s="43">
        <v>613092</v>
      </c>
      <c r="F181" s="43">
        <v>659095</v>
      </c>
      <c r="G181" s="142">
        <v>668076.08</v>
      </c>
      <c r="H181" s="97">
        <f t="shared" si="3"/>
        <v>1.0136263816293554</v>
      </c>
      <c r="I181"/>
      <c r="J181"/>
      <c r="K181"/>
      <c r="L181"/>
    </row>
    <row r="182" spans="1:12" s="4" customFormat="1" ht="15" thickBot="1">
      <c r="A182" s="77"/>
      <c r="B182" s="80"/>
      <c r="C182" s="100" t="s">
        <v>190</v>
      </c>
      <c r="D182" s="101" t="s">
        <v>97</v>
      </c>
      <c r="E182" s="43">
        <v>9327</v>
      </c>
      <c r="F182" s="43">
        <v>9327</v>
      </c>
      <c r="G182" s="142">
        <v>7030.52</v>
      </c>
      <c r="H182" s="97">
        <f t="shared" si="3"/>
        <v>0.7537814945856117</v>
      </c>
      <c r="I182"/>
      <c r="J182"/>
      <c r="K182"/>
      <c r="L182"/>
    </row>
    <row r="183" spans="1:12" s="5" customFormat="1" ht="15.75" thickBot="1">
      <c r="A183" s="76"/>
      <c r="B183" s="18">
        <v>80195</v>
      </c>
      <c r="C183" s="53" t="s">
        <v>4</v>
      </c>
      <c r="D183" s="17"/>
      <c r="E183" s="36">
        <f>SUM(E184:E189)</f>
        <v>100000</v>
      </c>
      <c r="F183" s="36">
        <f>SUM(F184:F189)</f>
        <v>378492</v>
      </c>
      <c r="G183" s="135">
        <f>SUM(G184:G189)</f>
        <v>378441.24</v>
      </c>
      <c r="H183" s="97">
        <f t="shared" si="3"/>
        <v>0.9998658888430931</v>
      </c>
      <c r="I183"/>
      <c r="J183"/>
      <c r="K183"/>
      <c r="L183"/>
    </row>
    <row r="184" spans="1:12" s="4" customFormat="1" ht="26.25" thickBot="1">
      <c r="A184" s="77"/>
      <c r="B184" s="80"/>
      <c r="C184" s="100" t="s">
        <v>80</v>
      </c>
      <c r="D184" s="101" t="s">
        <v>126</v>
      </c>
      <c r="E184" s="37">
        <v>100000</v>
      </c>
      <c r="F184" s="43">
        <v>5102</v>
      </c>
      <c r="G184" s="120">
        <v>5102</v>
      </c>
      <c r="H184" s="97">
        <f t="shared" si="3"/>
        <v>1</v>
      </c>
      <c r="I184"/>
      <c r="J184"/>
      <c r="K184"/>
      <c r="L184"/>
    </row>
    <row r="185" spans="1:12" s="4" customFormat="1" ht="26.25" thickBot="1">
      <c r="A185" s="77"/>
      <c r="B185" s="80"/>
      <c r="C185" s="100" t="s">
        <v>45</v>
      </c>
      <c r="D185" s="101" t="s">
        <v>125</v>
      </c>
      <c r="E185" s="37"/>
      <c r="F185" s="43">
        <v>57154</v>
      </c>
      <c r="G185" s="120">
        <v>57103.99</v>
      </c>
      <c r="H185" s="97">
        <f t="shared" si="3"/>
        <v>0.9991249956258529</v>
      </c>
      <c r="I185"/>
      <c r="J185"/>
      <c r="K185"/>
      <c r="L185"/>
    </row>
    <row r="186" spans="1:12" s="4" customFormat="1" ht="39" thickBot="1">
      <c r="A186" s="77"/>
      <c r="B186" s="80"/>
      <c r="C186" s="100" t="s">
        <v>240</v>
      </c>
      <c r="D186" s="101" t="s">
        <v>188</v>
      </c>
      <c r="E186" s="37"/>
      <c r="F186" s="43">
        <v>304102</v>
      </c>
      <c r="G186" s="120">
        <v>304101.25</v>
      </c>
      <c r="H186" s="97">
        <f t="shared" si="3"/>
        <v>0.999997533722238</v>
      </c>
      <c r="I186"/>
      <c r="J186"/>
      <c r="K186"/>
      <c r="L186"/>
    </row>
    <row r="187" spans="1:12" s="4" customFormat="1" ht="39" thickBot="1">
      <c r="A187" s="77"/>
      <c r="B187" s="80"/>
      <c r="C187" s="100" t="s">
        <v>241</v>
      </c>
      <c r="D187" s="101" t="s">
        <v>189</v>
      </c>
      <c r="E187" s="37"/>
      <c r="F187" s="43">
        <v>1982</v>
      </c>
      <c r="G187" s="120">
        <v>1982</v>
      </c>
      <c r="H187" s="97">
        <f t="shared" si="3"/>
        <v>1</v>
      </c>
      <c r="I187"/>
      <c r="J187"/>
      <c r="K187"/>
      <c r="L187"/>
    </row>
    <row r="188" spans="1:12" s="4" customFormat="1" ht="39" thickBot="1">
      <c r="A188" s="77"/>
      <c r="B188" s="80"/>
      <c r="C188" s="100" t="s">
        <v>200</v>
      </c>
      <c r="D188" s="101" t="s">
        <v>201</v>
      </c>
      <c r="E188" s="37"/>
      <c r="F188" s="43">
        <v>1982</v>
      </c>
      <c r="G188" s="120">
        <v>1982</v>
      </c>
      <c r="H188" s="97">
        <f t="shared" si="3"/>
        <v>1</v>
      </c>
      <c r="I188"/>
      <c r="J188"/>
      <c r="K188"/>
      <c r="L188"/>
    </row>
    <row r="189" spans="1:12" s="4" customFormat="1" ht="15" thickBot="1">
      <c r="A189" s="77"/>
      <c r="B189" s="80"/>
      <c r="C189" s="100" t="s">
        <v>44</v>
      </c>
      <c r="D189" s="101" t="s">
        <v>127</v>
      </c>
      <c r="E189" s="35"/>
      <c r="F189" s="43">
        <v>8170</v>
      </c>
      <c r="G189" s="120">
        <v>8170</v>
      </c>
      <c r="H189" s="97">
        <f t="shared" si="3"/>
        <v>1</v>
      </c>
      <c r="I189"/>
      <c r="J189"/>
      <c r="K189"/>
      <c r="L189"/>
    </row>
    <row r="190" spans="1:12" s="7" customFormat="1" ht="15.75" thickBot="1">
      <c r="A190" s="24">
        <v>851</v>
      </c>
      <c r="B190" s="16"/>
      <c r="C190" s="55" t="s">
        <v>42</v>
      </c>
      <c r="D190" s="16"/>
      <c r="E190" s="41">
        <f>SUM(E191+E193)</f>
        <v>32000</v>
      </c>
      <c r="F190" s="41">
        <f>SUM(F191+F193)</f>
        <v>13540</v>
      </c>
      <c r="G190" s="134">
        <f>SUM(G191+G193)</f>
        <v>26305</v>
      </c>
      <c r="H190" s="97">
        <f t="shared" si="3"/>
        <v>1.9427621861152142</v>
      </c>
      <c r="I190"/>
      <c r="J190"/>
      <c r="K190"/>
      <c r="L190"/>
    </row>
    <row r="191" spans="1:12" s="7" customFormat="1" ht="15.75" thickBot="1">
      <c r="A191" s="63"/>
      <c r="B191" s="18" t="s">
        <v>218</v>
      </c>
      <c r="C191" s="53" t="s">
        <v>219</v>
      </c>
      <c r="D191" s="18"/>
      <c r="E191" s="36">
        <f>SUM(E192)</f>
        <v>0</v>
      </c>
      <c r="F191" s="36">
        <f>SUM(F192)</f>
        <v>0</v>
      </c>
      <c r="G191" s="135">
        <f>SUM(G192)</f>
        <v>12774.4</v>
      </c>
      <c r="H191" s="97"/>
      <c r="I191"/>
      <c r="J191"/>
      <c r="K191"/>
      <c r="L191"/>
    </row>
    <row r="192" spans="1:12" s="7" customFormat="1" ht="15.75" thickBot="1">
      <c r="A192" s="63"/>
      <c r="B192" s="64"/>
      <c r="C192" s="56" t="s">
        <v>8</v>
      </c>
      <c r="D192" s="111" t="s">
        <v>97</v>
      </c>
      <c r="E192" s="38"/>
      <c r="F192" s="38"/>
      <c r="G192" s="138">
        <v>12774.4</v>
      </c>
      <c r="H192" s="97"/>
      <c r="I192"/>
      <c r="J192"/>
      <c r="K192"/>
      <c r="L192"/>
    </row>
    <row r="193" spans="1:12" s="5" customFormat="1" ht="39" thickBot="1">
      <c r="A193" s="76"/>
      <c r="B193" s="18">
        <v>85156</v>
      </c>
      <c r="C193" s="53" t="s">
        <v>92</v>
      </c>
      <c r="D193" s="17"/>
      <c r="E193" s="36">
        <f>SUM(E194:E196)</f>
        <v>32000</v>
      </c>
      <c r="F193" s="36">
        <f>SUM(F194:F196)</f>
        <v>13540</v>
      </c>
      <c r="G193" s="135">
        <f>SUM(G194:G196)</f>
        <v>13530.6</v>
      </c>
      <c r="H193" s="97">
        <f t="shared" si="3"/>
        <v>0.9993057607090103</v>
      </c>
      <c r="I193"/>
      <c r="J193"/>
      <c r="K193"/>
      <c r="L193"/>
    </row>
    <row r="194" spans="1:12" s="4" customFormat="1" ht="64.5" thickBot="1">
      <c r="A194" s="77"/>
      <c r="B194" s="80"/>
      <c r="C194" s="99" t="s">
        <v>133</v>
      </c>
      <c r="D194" s="101" t="s">
        <v>103</v>
      </c>
      <c r="E194" s="43">
        <v>3000</v>
      </c>
      <c r="F194" s="43">
        <v>13540</v>
      </c>
      <c r="G194" s="120">
        <v>13530.6</v>
      </c>
      <c r="H194" s="97">
        <f t="shared" si="3"/>
        <v>0.9993057607090103</v>
      </c>
      <c r="I194"/>
      <c r="J194"/>
      <c r="K194"/>
      <c r="L194"/>
    </row>
    <row r="195" spans="1:12" s="4" customFormat="1" ht="51.75" thickBot="1">
      <c r="A195" s="77"/>
      <c r="B195" s="80"/>
      <c r="C195" s="99" t="s">
        <v>73</v>
      </c>
      <c r="D195" s="101" t="s">
        <v>107</v>
      </c>
      <c r="E195" s="43">
        <v>1000</v>
      </c>
      <c r="F195" s="43">
        <v>0</v>
      </c>
      <c r="G195" s="120">
        <v>0</v>
      </c>
      <c r="H195" s="97"/>
      <c r="I195"/>
      <c r="J195"/>
      <c r="K195"/>
      <c r="L195"/>
    </row>
    <row r="196" spans="1:12" s="4" customFormat="1" ht="51.75" thickBot="1">
      <c r="A196" s="77"/>
      <c r="B196" s="80"/>
      <c r="C196" s="100" t="s">
        <v>132</v>
      </c>
      <c r="D196" s="101" t="s">
        <v>103</v>
      </c>
      <c r="E196" s="43">
        <v>28000</v>
      </c>
      <c r="F196" s="43">
        <v>0</v>
      </c>
      <c r="G196" s="120">
        <v>0</v>
      </c>
      <c r="H196" s="97"/>
      <c r="I196"/>
      <c r="J196"/>
      <c r="K196"/>
      <c r="L196"/>
    </row>
    <row r="197" spans="1:12" s="7" customFormat="1" ht="15.75" thickBot="1">
      <c r="A197" s="24">
        <v>852</v>
      </c>
      <c r="B197" s="16"/>
      <c r="C197" s="55" t="s">
        <v>93</v>
      </c>
      <c r="D197" s="16"/>
      <c r="E197" s="39">
        <f>SUM(E198+E206+E212+E217+E221+E226+E230+E234+E236+E239+E242+E245+E250+E252)</f>
        <v>21226267</v>
      </c>
      <c r="F197" s="39">
        <f>SUM(F198+F206+F212+F217+F221+F226+F230+F234+F236+F239+F242+F245+F250+F252)</f>
        <v>22720460</v>
      </c>
      <c r="G197" s="139">
        <f>SUM(G198+G206+G212+G217+G221+G226+G230+G234+G236+G239+G242+G245+G250+G252)</f>
        <v>22746715.22</v>
      </c>
      <c r="H197" s="97">
        <f t="shared" si="3"/>
        <v>1.0011555760754844</v>
      </c>
      <c r="I197"/>
      <c r="J197"/>
      <c r="K197"/>
      <c r="L197"/>
    </row>
    <row r="198" spans="1:12" s="5" customFormat="1" ht="15.75" thickBot="1">
      <c r="A198" s="76"/>
      <c r="B198" s="18">
        <v>85201</v>
      </c>
      <c r="C198" s="53" t="s">
        <v>43</v>
      </c>
      <c r="D198" s="17"/>
      <c r="E198" s="36">
        <f>SUM(E199:E205)</f>
        <v>189000</v>
      </c>
      <c r="F198" s="36">
        <f>SUM(F199:F205)</f>
        <v>252813</v>
      </c>
      <c r="G198" s="135">
        <f>SUM(G199:G205)</f>
        <v>265180.63</v>
      </c>
      <c r="H198" s="97">
        <f t="shared" si="3"/>
        <v>1.04892007135709</v>
      </c>
      <c r="I198"/>
      <c r="J198"/>
      <c r="K198"/>
      <c r="L198"/>
    </row>
    <row r="199" spans="1:12" s="4" customFormat="1" ht="15" thickBot="1">
      <c r="A199" s="77"/>
      <c r="B199" s="80"/>
      <c r="C199" s="100" t="s">
        <v>44</v>
      </c>
      <c r="D199" s="101" t="s">
        <v>127</v>
      </c>
      <c r="E199" s="43">
        <v>3000</v>
      </c>
      <c r="F199" s="43"/>
      <c r="G199" s="136"/>
      <c r="H199" s="97"/>
      <c r="I199"/>
      <c r="J199"/>
      <c r="K199"/>
      <c r="L199"/>
    </row>
    <row r="200" spans="1:12" s="4" customFormat="1" ht="39" thickBot="1">
      <c r="A200" s="77"/>
      <c r="B200" s="80"/>
      <c r="C200" s="100" t="s">
        <v>146</v>
      </c>
      <c r="D200" s="101" t="s">
        <v>145</v>
      </c>
      <c r="E200" s="43"/>
      <c r="F200" s="43"/>
      <c r="G200" s="136">
        <v>5138.13</v>
      </c>
      <c r="H200" s="97"/>
      <c r="I200"/>
      <c r="J200"/>
      <c r="K200"/>
      <c r="L200"/>
    </row>
    <row r="201" spans="1:12" s="4" customFormat="1" ht="64.5" thickBot="1">
      <c r="A201" s="77"/>
      <c r="B201" s="80"/>
      <c r="C201" s="100" t="s">
        <v>88</v>
      </c>
      <c r="D201" s="101" t="s">
        <v>100</v>
      </c>
      <c r="E201" s="43">
        <v>3000</v>
      </c>
      <c r="F201" s="43">
        <v>20000</v>
      </c>
      <c r="G201" s="136">
        <v>23238.14</v>
      </c>
      <c r="H201" s="97">
        <f t="shared" si="3"/>
        <v>1.161907</v>
      </c>
      <c r="I201"/>
      <c r="J201"/>
      <c r="K201"/>
      <c r="L201"/>
    </row>
    <row r="202" spans="1:12" s="4" customFormat="1" ht="15" thickBot="1">
      <c r="A202" s="77"/>
      <c r="B202" s="80"/>
      <c r="C202" s="100" t="s">
        <v>3</v>
      </c>
      <c r="D202" s="101" t="s">
        <v>109</v>
      </c>
      <c r="E202" s="43">
        <v>3000</v>
      </c>
      <c r="F202" s="43">
        <v>3000</v>
      </c>
      <c r="G202" s="136">
        <v>2748.4</v>
      </c>
      <c r="H202" s="97">
        <f t="shared" si="3"/>
        <v>0.9161333333333334</v>
      </c>
      <c r="I202"/>
      <c r="J202"/>
      <c r="K202"/>
      <c r="L202"/>
    </row>
    <row r="203" spans="1:12" s="4" customFormat="1" ht="26.25" thickBot="1">
      <c r="A203" s="77"/>
      <c r="B203" s="80"/>
      <c r="C203" s="100" t="s">
        <v>250</v>
      </c>
      <c r="D203" s="101" t="s">
        <v>251</v>
      </c>
      <c r="E203" s="43"/>
      <c r="F203" s="43"/>
      <c r="G203" s="136">
        <v>7660.85</v>
      </c>
      <c r="H203" s="97"/>
      <c r="I203"/>
      <c r="J203"/>
      <c r="K203"/>
      <c r="L203"/>
    </row>
    <row r="204" spans="1:12" s="4" customFormat="1" ht="26.25" thickBot="1">
      <c r="A204" s="77"/>
      <c r="B204" s="80"/>
      <c r="C204" s="100" t="s">
        <v>242</v>
      </c>
      <c r="D204" s="101" t="s">
        <v>243</v>
      </c>
      <c r="E204" s="43"/>
      <c r="F204" s="43">
        <v>49813</v>
      </c>
      <c r="G204" s="136">
        <v>49813.85</v>
      </c>
      <c r="H204" s="97">
        <f aca="true" t="shared" si="4" ref="H204:H266">G204/F204</f>
        <v>1.0000170638186818</v>
      </c>
      <c r="I204"/>
      <c r="J204"/>
      <c r="K204"/>
      <c r="L204"/>
    </row>
    <row r="205" spans="1:12" s="4" customFormat="1" ht="39" thickBot="1">
      <c r="A205" s="77"/>
      <c r="B205" s="80"/>
      <c r="C205" s="100" t="s">
        <v>81</v>
      </c>
      <c r="D205" s="101" t="s">
        <v>128</v>
      </c>
      <c r="E205" s="35">
        <v>180000</v>
      </c>
      <c r="F205" s="44">
        <v>180000</v>
      </c>
      <c r="G205" s="142">
        <v>176581.26</v>
      </c>
      <c r="H205" s="97">
        <f t="shared" si="4"/>
        <v>0.9810070000000001</v>
      </c>
      <c r="I205"/>
      <c r="J205"/>
      <c r="K205"/>
      <c r="L205"/>
    </row>
    <row r="206" spans="1:12" s="5" customFormat="1" ht="15.75" thickBot="1">
      <c r="A206" s="76"/>
      <c r="B206" s="18">
        <v>85202</v>
      </c>
      <c r="C206" s="53" t="s">
        <v>46</v>
      </c>
      <c r="D206" s="17"/>
      <c r="E206" s="36">
        <f>SUM(E207:E211)</f>
        <v>2422300</v>
      </c>
      <c r="F206" s="36">
        <f>SUM(F207:F211)</f>
        <v>2671085</v>
      </c>
      <c r="G206" s="135">
        <f>SUM(G207:G211)</f>
        <v>2693102.12</v>
      </c>
      <c r="H206" s="97">
        <f t="shared" si="4"/>
        <v>1.0082427627724315</v>
      </c>
      <c r="I206"/>
      <c r="J206"/>
      <c r="K206"/>
      <c r="L206"/>
    </row>
    <row r="207" spans="1:12" s="4" customFormat="1" ht="15" thickBot="1">
      <c r="A207" s="77"/>
      <c r="B207" s="80"/>
      <c r="C207" s="100" t="s">
        <v>44</v>
      </c>
      <c r="D207" s="101" t="s">
        <v>127</v>
      </c>
      <c r="E207" s="43">
        <v>730000</v>
      </c>
      <c r="F207" s="43">
        <v>921915</v>
      </c>
      <c r="G207" s="136">
        <v>941686.88</v>
      </c>
      <c r="H207" s="97">
        <f t="shared" si="4"/>
        <v>1.0214465324894377</v>
      </c>
      <c r="I207"/>
      <c r="J207"/>
      <c r="K207"/>
      <c r="L207"/>
    </row>
    <row r="208" spans="1:12" s="4" customFormat="1" ht="15" thickBot="1">
      <c r="A208" s="77"/>
      <c r="B208" s="80"/>
      <c r="C208" s="100" t="s">
        <v>147</v>
      </c>
      <c r="D208" s="101" t="s">
        <v>148</v>
      </c>
      <c r="E208" s="35">
        <v>350</v>
      </c>
      <c r="F208" s="43">
        <v>350</v>
      </c>
      <c r="G208" s="136">
        <v>309.24</v>
      </c>
      <c r="H208" s="97">
        <f t="shared" si="4"/>
        <v>0.8835428571428572</v>
      </c>
      <c r="I208"/>
      <c r="J208"/>
      <c r="K208"/>
      <c r="L208"/>
    </row>
    <row r="209" spans="1:12" s="4" customFormat="1" ht="15" thickBot="1">
      <c r="A209" s="77"/>
      <c r="B209" s="80"/>
      <c r="C209" s="100" t="s">
        <v>3</v>
      </c>
      <c r="D209" s="101" t="s">
        <v>109</v>
      </c>
      <c r="E209" s="43">
        <v>3700</v>
      </c>
      <c r="F209" s="43">
        <v>3700</v>
      </c>
      <c r="G209" s="136">
        <v>5986.33</v>
      </c>
      <c r="H209" s="97">
        <f t="shared" si="4"/>
        <v>1.617927027027027</v>
      </c>
      <c r="I209"/>
      <c r="J209"/>
      <c r="K209"/>
      <c r="L209"/>
    </row>
    <row r="210" spans="1:12" s="4" customFormat="1" ht="15" thickBot="1">
      <c r="A210" s="77"/>
      <c r="B210" s="80"/>
      <c r="C210" s="100" t="s">
        <v>8</v>
      </c>
      <c r="D210" s="101" t="s">
        <v>97</v>
      </c>
      <c r="E210" s="43">
        <v>2250</v>
      </c>
      <c r="F210" s="43">
        <v>11958</v>
      </c>
      <c r="G210" s="136">
        <v>11957.67</v>
      </c>
      <c r="H210" s="97">
        <f t="shared" si="4"/>
        <v>0.9999724034119418</v>
      </c>
      <c r="I210"/>
      <c r="J210"/>
      <c r="K210"/>
      <c r="L210"/>
    </row>
    <row r="211" spans="1:12" s="4" customFormat="1" ht="26.25" thickBot="1">
      <c r="A211" s="77"/>
      <c r="B211" s="80"/>
      <c r="C211" s="100" t="s">
        <v>45</v>
      </c>
      <c r="D211" s="101" t="s">
        <v>125</v>
      </c>
      <c r="E211" s="43">
        <v>1686000</v>
      </c>
      <c r="F211" s="44">
        <v>1733162</v>
      </c>
      <c r="G211" s="142">
        <v>1733162</v>
      </c>
      <c r="H211" s="97">
        <f t="shared" si="4"/>
        <v>1</v>
      </c>
      <c r="I211"/>
      <c r="J211"/>
      <c r="K211"/>
      <c r="L211"/>
    </row>
    <row r="212" spans="1:12" s="5" customFormat="1" ht="15.75" thickBot="1">
      <c r="A212" s="76"/>
      <c r="B212" s="18">
        <v>85203</v>
      </c>
      <c r="C212" s="53" t="s">
        <v>47</v>
      </c>
      <c r="D212" s="17"/>
      <c r="E212" s="36">
        <f>SUM(E213:E216)</f>
        <v>357500</v>
      </c>
      <c r="F212" s="36">
        <f>SUM(F213:F216)</f>
        <v>370550</v>
      </c>
      <c r="G212" s="135">
        <f>SUM(G213:G216)</f>
        <v>374668.92</v>
      </c>
      <c r="H212" s="97">
        <f t="shared" si="4"/>
        <v>1.0111156928889489</v>
      </c>
      <c r="I212"/>
      <c r="J212"/>
      <c r="K212"/>
      <c r="L212"/>
    </row>
    <row r="213" spans="1:12" s="4" customFormat="1" ht="15" thickBot="1">
      <c r="A213" s="77"/>
      <c r="B213" s="80"/>
      <c r="C213" s="100" t="s">
        <v>220</v>
      </c>
      <c r="D213" s="101" t="s">
        <v>127</v>
      </c>
      <c r="E213" s="43">
        <v>43500</v>
      </c>
      <c r="F213" s="43">
        <v>43500</v>
      </c>
      <c r="G213" s="136">
        <v>49162.77</v>
      </c>
      <c r="H213" s="97">
        <f t="shared" si="4"/>
        <v>1.1301786206896551</v>
      </c>
      <c r="I213"/>
      <c r="J213"/>
      <c r="K213"/>
      <c r="L213"/>
    </row>
    <row r="214" spans="1:12" s="4" customFormat="1" ht="15" thickBot="1">
      <c r="A214" s="77"/>
      <c r="B214" s="80"/>
      <c r="C214" s="100" t="s">
        <v>8</v>
      </c>
      <c r="D214" s="101" t="s">
        <v>97</v>
      </c>
      <c r="E214" s="43">
        <v>0</v>
      </c>
      <c r="F214" s="43">
        <v>0</v>
      </c>
      <c r="G214" s="136">
        <v>38.1</v>
      </c>
      <c r="H214" s="97"/>
      <c r="I214"/>
      <c r="J214"/>
      <c r="K214"/>
      <c r="L214"/>
    </row>
    <row r="215" spans="1:12" s="4" customFormat="1" ht="51.75" thickBot="1">
      <c r="A215" s="77"/>
      <c r="B215" s="80"/>
      <c r="C215" s="99" t="s">
        <v>73</v>
      </c>
      <c r="D215" s="101" t="s">
        <v>107</v>
      </c>
      <c r="E215" s="37">
        <v>314000</v>
      </c>
      <c r="F215" s="43">
        <v>327050</v>
      </c>
      <c r="G215" s="120">
        <v>325127.88</v>
      </c>
      <c r="H215" s="97">
        <f t="shared" si="4"/>
        <v>0.9941228558324415</v>
      </c>
      <c r="I215"/>
      <c r="J215"/>
      <c r="K215"/>
      <c r="L215"/>
    </row>
    <row r="216" spans="1:12" s="4" customFormat="1" ht="51.75" thickBot="1">
      <c r="A216" s="77"/>
      <c r="B216" s="80"/>
      <c r="C216" s="100" t="s">
        <v>144</v>
      </c>
      <c r="D216" s="101" t="s">
        <v>104</v>
      </c>
      <c r="E216" s="35">
        <v>0</v>
      </c>
      <c r="F216" s="43"/>
      <c r="G216" s="120">
        <v>340.17</v>
      </c>
      <c r="H216" s="97"/>
      <c r="I216"/>
      <c r="J216"/>
      <c r="K216"/>
      <c r="L216"/>
    </row>
    <row r="217" spans="1:12" s="5" customFormat="1" ht="15.75" thickBot="1">
      <c r="A217" s="76"/>
      <c r="B217" s="18">
        <v>85204</v>
      </c>
      <c r="C217" s="53" t="s">
        <v>48</v>
      </c>
      <c r="D217" s="17"/>
      <c r="E217" s="36">
        <f>SUM(E218:E220)</f>
        <v>329417</v>
      </c>
      <c r="F217" s="36">
        <f>SUM(F218:F220)</f>
        <v>219417</v>
      </c>
      <c r="G217" s="135">
        <f>SUM(G218:G220)</f>
        <v>225554.42</v>
      </c>
      <c r="H217" s="97">
        <f t="shared" si="4"/>
        <v>1.027971488079775</v>
      </c>
      <c r="I217"/>
      <c r="J217"/>
      <c r="K217"/>
      <c r="L217"/>
    </row>
    <row r="218" spans="1:12" s="4" customFormat="1" ht="15" thickBot="1">
      <c r="A218" s="77"/>
      <c r="B218" s="80"/>
      <c r="C218" s="100" t="s">
        <v>44</v>
      </c>
      <c r="D218" s="101" t="s">
        <v>127</v>
      </c>
      <c r="E218" s="37">
        <v>6065</v>
      </c>
      <c r="F218" s="37">
        <v>6065</v>
      </c>
      <c r="G218" s="136"/>
      <c r="H218" s="97">
        <f t="shared" si="4"/>
        <v>0</v>
      </c>
      <c r="I218"/>
      <c r="J218"/>
      <c r="K218"/>
      <c r="L218"/>
    </row>
    <row r="219" spans="1:12" s="4" customFormat="1" ht="15" thickBot="1">
      <c r="A219" s="77"/>
      <c r="B219" s="80"/>
      <c r="C219" s="100" t="s">
        <v>8</v>
      </c>
      <c r="D219" s="101" t="s">
        <v>97</v>
      </c>
      <c r="E219" s="37"/>
      <c r="F219" s="37"/>
      <c r="G219" s="136">
        <v>147.07</v>
      </c>
      <c r="H219" s="97"/>
      <c r="I219"/>
      <c r="J219"/>
      <c r="K219"/>
      <c r="L219"/>
    </row>
    <row r="220" spans="1:12" s="4" customFormat="1" ht="39" thickBot="1">
      <c r="A220" s="77"/>
      <c r="B220" s="80"/>
      <c r="C220" s="100" t="s">
        <v>81</v>
      </c>
      <c r="D220" s="101" t="s">
        <v>128</v>
      </c>
      <c r="E220" s="37">
        <v>323352</v>
      </c>
      <c r="F220" s="44">
        <v>213352</v>
      </c>
      <c r="G220" s="142">
        <v>225407.35</v>
      </c>
      <c r="H220" s="97">
        <f t="shared" si="4"/>
        <v>1.0565045089804643</v>
      </c>
      <c r="I220"/>
      <c r="K220"/>
      <c r="L220"/>
    </row>
    <row r="221" spans="1:12" s="4" customFormat="1" ht="52.5" customHeight="1" thickBot="1">
      <c r="A221" s="77"/>
      <c r="B221" s="23">
        <v>85212</v>
      </c>
      <c r="C221" s="59" t="s">
        <v>256</v>
      </c>
      <c r="D221" s="22"/>
      <c r="E221" s="33">
        <f>SUM(E222:E225)</f>
        <v>13254000</v>
      </c>
      <c r="F221" s="33">
        <f>SUM(F222:F225)</f>
        <v>12794888</v>
      </c>
      <c r="G221" s="130">
        <f>SUM(G222:G225)</f>
        <v>12793206.76</v>
      </c>
      <c r="H221" s="97">
        <f t="shared" si="4"/>
        <v>0.9998686006473835</v>
      </c>
      <c r="I221"/>
      <c r="J221"/>
      <c r="K221"/>
      <c r="L221"/>
    </row>
    <row r="222" spans="1:12" s="4" customFormat="1" ht="51.75" thickBot="1">
      <c r="A222" s="77"/>
      <c r="B222" s="80"/>
      <c r="C222" s="99" t="s">
        <v>73</v>
      </c>
      <c r="D222" s="101" t="s">
        <v>107</v>
      </c>
      <c r="E222" s="37">
        <v>13200000</v>
      </c>
      <c r="F222" s="44">
        <v>12728888</v>
      </c>
      <c r="G222" s="142">
        <v>12686480.73</v>
      </c>
      <c r="H222" s="97">
        <f t="shared" si="4"/>
        <v>0.996668423038996</v>
      </c>
      <c r="I222"/>
      <c r="J222"/>
      <c r="K222"/>
      <c r="L222"/>
    </row>
    <row r="223" spans="1:12" s="4" customFormat="1" ht="39" thickBot="1">
      <c r="A223" s="77"/>
      <c r="B223" s="80"/>
      <c r="C223" s="99" t="s">
        <v>181</v>
      </c>
      <c r="D223" s="101" t="s">
        <v>182</v>
      </c>
      <c r="E223" s="44">
        <v>2000</v>
      </c>
      <c r="F223" s="44">
        <v>2000</v>
      </c>
      <c r="G223" s="142">
        <v>47.44</v>
      </c>
      <c r="H223" s="97">
        <f t="shared" si="4"/>
        <v>0.023719999999999998</v>
      </c>
      <c r="I223"/>
      <c r="J223"/>
      <c r="K223"/>
      <c r="L223"/>
    </row>
    <row r="224" spans="1:12" s="4" customFormat="1" ht="51.75" thickBot="1">
      <c r="A224" s="77"/>
      <c r="B224" s="80"/>
      <c r="C224" s="100" t="s">
        <v>144</v>
      </c>
      <c r="D224" s="101" t="s">
        <v>104</v>
      </c>
      <c r="E224" s="44">
        <v>44000</v>
      </c>
      <c r="F224" s="44">
        <v>56000</v>
      </c>
      <c r="G224" s="142">
        <v>105698.59</v>
      </c>
      <c r="H224" s="97">
        <f t="shared" si="4"/>
        <v>1.8874748214285713</v>
      </c>
      <c r="I224"/>
      <c r="J224"/>
      <c r="K224"/>
      <c r="L224"/>
    </row>
    <row r="225" spans="1:12" s="4" customFormat="1" ht="39" thickBot="1">
      <c r="A225" s="77"/>
      <c r="B225" s="80"/>
      <c r="C225" s="106" t="s">
        <v>183</v>
      </c>
      <c r="D225" s="107">
        <v>2910</v>
      </c>
      <c r="E225" s="44">
        <v>8000</v>
      </c>
      <c r="F225" s="114">
        <v>8000</v>
      </c>
      <c r="G225" s="142">
        <v>980</v>
      </c>
      <c r="H225" s="97">
        <f t="shared" si="4"/>
        <v>0.1225</v>
      </c>
      <c r="I225"/>
      <c r="J225"/>
      <c r="K225"/>
      <c r="L225"/>
    </row>
    <row r="226" spans="1:12" s="5" customFormat="1" ht="64.5" thickBot="1">
      <c r="A226" s="76"/>
      <c r="B226" s="18">
        <v>85213</v>
      </c>
      <c r="C226" s="53" t="s">
        <v>191</v>
      </c>
      <c r="D226" s="17"/>
      <c r="E226" s="36">
        <f>SUM(E227:E229)</f>
        <v>150000</v>
      </c>
      <c r="F226" s="36">
        <f>SUM(F227:F229)</f>
        <v>167240</v>
      </c>
      <c r="G226" s="135">
        <f>SUM(G227:G229)</f>
        <v>150151.39</v>
      </c>
      <c r="H226" s="97">
        <f t="shared" si="4"/>
        <v>0.8978198397512558</v>
      </c>
      <c r="I226"/>
      <c r="J226"/>
      <c r="K226"/>
      <c r="L226"/>
    </row>
    <row r="227" spans="1:12" s="4" customFormat="1" ht="51.75" thickBot="1">
      <c r="A227" s="77"/>
      <c r="B227" s="80"/>
      <c r="C227" s="99" t="s">
        <v>73</v>
      </c>
      <c r="D227" s="101" t="s">
        <v>107</v>
      </c>
      <c r="E227" s="37">
        <v>150000</v>
      </c>
      <c r="F227" s="43">
        <v>96831</v>
      </c>
      <c r="G227" s="120">
        <v>96182.64</v>
      </c>
      <c r="H227" s="97">
        <f t="shared" si="4"/>
        <v>0.9933042104284785</v>
      </c>
      <c r="I227"/>
      <c r="J227"/>
      <c r="K227"/>
      <c r="L227"/>
    </row>
    <row r="228" spans="1:12" s="4" customFormat="1" ht="26.25" thickBot="1">
      <c r="A228" s="77"/>
      <c r="B228" s="80"/>
      <c r="C228" s="100" t="s">
        <v>85</v>
      </c>
      <c r="D228" s="101" t="s">
        <v>126</v>
      </c>
      <c r="E228" s="37"/>
      <c r="F228" s="43">
        <v>55909</v>
      </c>
      <c r="G228" s="120">
        <v>42340.39</v>
      </c>
      <c r="H228" s="97">
        <f t="shared" si="4"/>
        <v>0.7573090200146667</v>
      </c>
      <c r="I228"/>
      <c r="J228"/>
      <c r="K228"/>
      <c r="L228"/>
    </row>
    <row r="229" spans="1:12" s="4" customFormat="1" ht="51.75" thickBot="1">
      <c r="A229" s="77"/>
      <c r="B229" s="80"/>
      <c r="C229" s="99" t="s">
        <v>68</v>
      </c>
      <c r="D229" s="101" t="s">
        <v>103</v>
      </c>
      <c r="E229" s="37"/>
      <c r="F229" s="43">
        <v>14500</v>
      </c>
      <c r="G229" s="120">
        <v>11628.36</v>
      </c>
      <c r="H229" s="97">
        <f t="shared" si="4"/>
        <v>0.8019558620689655</v>
      </c>
      <c r="I229"/>
      <c r="J229"/>
      <c r="K229"/>
      <c r="L229"/>
    </row>
    <row r="230" spans="1:12" s="6" customFormat="1" ht="26.25" thickBot="1">
      <c r="A230" s="84"/>
      <c r="B230" s="85">
        <v>85214</v>
      </c>
      <c r="C230" s="53" t="s">
        <v>150</v>
      </c>
      <c r="D230" s="21"/>
      <c r="E230" s="36">
        <f>SUM(E231:E233)</f>
        <v>2420000</v>
      </c>
      <c r="F230" s="36">
        <f>SUM(F231:F233)</f>
        <v>2208350</v>
      </c>
      <c r="G230" s="135">
        <f>SUM(G231:G233)</f>
        <v>2179483.2800000003</v>
      </c>
      <c r="H230" s="97">
        <f t="shared" si="4"/>
        <v>0.9869283763896123</v>
      </c>
      <c r="I230"/>
      <c r="J230"/>
      <c r="K230"/>
      <c r="L230"/>
    </row>
    <row r="231" spans="1:12" s="6" customFormat="1" ht="15.75" thickBot="1">
      <c r="A231" s="84"/>
      <c r="B231" s="115"/>
      <c r="C231" s="56" t="s">
        <v>8</v>
      </c>
      <c r="D231" s="116" t="s">
        <v>97</v>
      </c>
      <c r="E231" s="38"/>
      <c r="F231" s="38"/>
      <c r="G231" s="138">
        <v>340.41</v>
      </c>
      <c r="H231" s="97"/>
      <c r="I231"/>
      <c r="J231"/>
      <c r="K231"/>
      <c r="L231"/>
    </row>
    <row r="232" spans="1:12" s="4" customFormat="1" ht="51.75" thickBot="1">
      <c r="A232" s="77"/>
      <c r="B232" s="80"/>
      <c r="C232" s="99" t="s">
        <v>73</v>
      </c>
      <c r="D232" s="101" t="s">
        <v>107</v>
      </c>
      <c r="E232" s="37">
        <v>925000</v>
      </c>
      <c r="F232" s="43">
        <v>527350</v>
      </c>
      <c r="G232" s="120">
        <v>527349.43</v>
      </c>
      <c r="H232" s="97">
        <f t="shared" si="4"/>
        <v>0.9999989191239216</v>
      </c>
      <c r="I232"/>
      <c r="J232"/>
      <c r="K232"/>
      <c r="L232"/>
    </row>
    <row r="233" spans="1:12" s="4" customFormat="1" ht="26.25" thickBot="1">
      <c r="A233" s="77"/>
      <c r="B233" s="80"/>
      <c r="C233" s="100" t="s">
        <v>85</v>
      </c>
      <c r="D233" s="101" t="s">
        <v>126</v>
      </c>
      <c r="E233" s="37">
        <v>1495000</v>
      </c>
      <c r="F233" s="43">
        <v>1681000</v>
      </c>
      <c r="G233" s="120">
        <v>1651793.44</v>
      </c>
      <c r="H233" s="97">
        <f t="shared" si="4"/>
        <v>0.982625484830458</v>
      </c>
      <c r="I233"/>
      <c r="J233"/>
      <c r="K233"/>
      <c r="L233"/>
    </row>
    <row r="234" spans="1:12" s="4" customFormat="1" ht="15" thickBot="1">
      <c r="A234" s="77"/>
      <c r="B234" s="81" t="s">
        <v>221</v>
      </c>
      <c r="C234" s="98" t="s">
        <v>257</v>
      </c>
      <c r="D234" s="102"/>
      <c r="E234" s="117">
        <f>SUM(E235)</f>
        <v>0</v>
      </c>
      <c r="F234" s="117">
        <f>SUM(F235)</f>
        <v>0</v>
      </c>
      <c r="G234" s="119">
        <f>SUM(G235)</f>
        <v>233.12</v>
      </c>
      <c r="H234" s="97"/>
      <c r="I234"/>
      <c r="J234"/>
      <c r="K234"/>
      <c r="L234"/>
    </row>
    <row r="235" spans="1:12" s="4" customFormat="1" ht="15" thickBot="1">
      <c r="A235" s="77"/>
      <c r="B235" s="80"/>
      <c r="C235" s="100" t="s">
        <v>8</v>
      </c>
      <c r="D235" s="101" t="s">
        <v>97</v>
      </c>
      <c r="E235" s="37"/>
      <c r="F235" s="43"/>
      <c r="G235" s="120">
        <v>233.12</v>
      </c>
      <c r="H235" s="97"/>
      <c r="I235"/>
      <c r="J235"/>
      <c r="K235"/>
      <c r="L235"/>
    </row>
    <row r="236" spans="1:12" s="5" customFormat="1" ht="15.75" thickBot="1">
      <c r="A236" s="76"/>
      <c r="B236" s="18">
        <v>85219</v>
      </c>
      <c r="C236" s="53" t="s">
        <v>49</v>
      </c>
      <c r="D236" s="17"/>
      <c r="E236" s="36">
        <f>SUM(E237:E238)</f>
        <v>734000</v>
      </c>
      <c r="F236" s="36">
        <f>SUM(F237:F238)</f>
        <v>800617</v>
      </c>
      <c r="G236" s="135">
        <f>SUM(G237:G238)</f>
        <v>794864.66</v>
      </c>
      <c r="H236" s="97">
        <f t="shared" si="4"/>
        <v>0.9928151163415216</v>
      </c>
      <c r="I236"/>
      <c r="J236"/>
      <c r="K236"/>
      <c r="L236"/>
    </row>
    <row r="237" spans="1:12" s="4" customFormat="1" ht="15" thickBot="1">
      <c r="A237" s="77"/>
      <c r="B237" s="80"/>
      <c r="C237" s="100" t="s">
        <v>3</v>
      </c>
      <c r="D237" s="101" t="s">
        <v>109</v>
      </c>
      <c r="E237" s="44">
        <v>32000</v>
      </c>
      <c r="F237" s="44">
        <v>32000</v>
      </c>
      <c r="G237" s="142">
        <v>26247.66</v>
      </c>
      <c r="H237" s="97">
        <f t="shared" si="4"/>
        <v>0.820239375</v>
      </c>
      <c r="I237"/>
      <c r="J237"/>
      <c r="K237"/>
      <c r="L237"/>
    </row>
    <row r="238" spans="1:12" s="4" customFormat="1" ht="26.25" thickBot="1">
      <c r="A238" s="77"/>
      <c r="B238" s="80"/>
      <c r="C238" s="100" t="s">
        <v>80</v>
      </c>
      <c r="D238" s="101" t="s">
        <v>126</v>
      </c>
      <c r="E238" s="44">
        <v>702000</v>
      </c>
      <c r="F238" s="43">
        <v>768617</v>
      </c>
      <c r="G238" s="120">
        <v>768617</v>
      </c>
      <c r="H238" s="97">
        <f t="shared" si="4"/>
        <v>1</v>
      </c>
      <c r="I238"/>
      <c r="J238"/>
      <c r="K238"/>
      <c r="L238"/>
    </row>
    <row r="239" spans="1:12" s="4" customFormat="1" ht="15" thickBot="1">
      <c r="A239" s="77"/>
      <c r="B239" s="81">
        <v>85220</v>
      </c>
      <c r="C239" s="98" t="s">
        <v>156</v>
      </c>
      <c r="D239" s="102"/>
      <c r="E239" s="36">
        <f>SUM(E240:E241)</f>
        <v>0</v>
      </c>
      <c r="F239" s="36">
        <f>SUM(F240:F241)</f>
        <v>3000</v>
      </c>
      <c r="G239" s="135">
        <f>SUM(G240:G241)</f>
        <v>3043.83</v>
      </c>
      <c r="H239" s="97">
        <f t="shared" si="4"/>
        <v>1.01461</v>
      </c>
      <c r="I239"/>
      <c r="J239"/>
      <c r="K239"/>
      <c r="L239"/>
    </row>
    <row r="240" spans="1:12" s="4" customFormat="1" ht="15" thickBot="1">
      <c r="A240" s="77"/>
      <c r="B240" s="80"/>
      <c r="C240" s="100" t="s">
        <v>8</v>
      </c>
      <c r="D240" s="101" t="s">
        <v>97</v>
      </c>
      <c r="E240" s="35"/>
      <c r="F240" s="43"/>
      <c r="G240" s="120">
        <v>43.83</v>
      </c>
      <c r="H240" s="97"/>
      <c r="I240"/>
      <c r="J240"/>
      <c r="K240"/>
      <c r="L240"/>
    </row>
    <row r="241" spans="1:12" s="4" customFormat="1" ht="26.25" thickBot="1">
      <c r="A241" s="77"/>
      <c r="B241" s="80"/>
      <c r="C241" s="100" t="s">
        <v>45</v>
      </c>
      <c r="D241" s="101" t="s">
        <v>125</v>
      </c>
      <c r="E241" s="35"/>
      <c r="F241" s="43">
        <v>3000</v>
      </c>
      <c r="G241" s="120">
        <v>3000</v>
      </c>
      <c r="H241" s="97">
        <f t="shared" si="4"/>
        <v>1</v>
      </c>
      <c r="I241"/>
      <c r="J241"/>
      <c r="K241"/>
      <c r="L241"/>
    </row>
    <row r="242" spans="1:12" s="5" customFormat="1" ht="15.75" thickBot="1">
      <c r="A242" s="76"/>
      <c r="B242" s="18">
        <v>85226</v>
      </c>
      <c r="C242" s="53" t="s">
        <v>50</v>
      </c>
      <c r="D242" s="17"/>
      <c r="E242" s="36">
        <f>SUM(E243:E244)</f>
        <v>50</v>
      </c>
      <c r="F242" s="36">
        <f>SUM(F243:F244)</f>
        <v>3050</v>
      </c>
      <c r="G242" s="135">
        <f>SUM(G243:G244)</f>
        <v>3720.85</v>
      </c>
      <c r="H242" s="97">
        <f t="shared" si="4"/>
        <v>1.2199508196721311</v>
      </c>
      <c r="I242"/>
      <c r="J242"/>
      <c r="K242"/>
      <c r="L242"/>
    </row>
    <row r="243" spans="1:12" s="4" customFormat="1" ht="15" thickBot="1">
      <c r="A243" s="77"/>
      <c r="B243" s="80"/>
      <c r="C243" s="100" t="s">
        <v>3</v>
      </c>
      <c r="D243" s="101" t="s">
        <v>109</v>
      </c>
      <c r="E243" s="37">
        <v>50</v>
      </c>
      <c r="F243" s="37">
        <v>50</v>
      </c>
      <c r="G243" s="136">
        <v>720.85</v>
      </c>
      <c r="H243" s="97">
        <f t="shared" si="4"/>
        <v>14.417</v>
      </c>
      <c r="I243"/>
      <c r="J243"/>
      <c r="K243"/>
      <c r="L243"/>
    </row>
    <row r="244" spans="1:12" s="4" customFormat="1" ht="26.25" thickBot="1">
      <c r="A244" s="77"/>
      <c r="B244" s="80"/>
      <c r="C244" s="100" t="s">
        <v>45</v>
      </c>
      <c r="D244" s="101" t="s">
        <v>125</v>
      </c>
      <c r="E244" s="35"/>
      <c r="F244" s="37">
        <v>3000</v>
      </c>
      <c r="G244" s="136">
        <v>3000</v>
      </c>
      <c r="H244" s="97">
        <f t="shared" si="4"/>
        <v>1</v>
      </c>
      <c r="I244"/>
      <c r="J244"/>
      <c r="K244"/>
      <c r="L244"/>
    </row>
    <row r="245" spans="1:12" s="5" customFormat="1" ht="26.25" thickBot="1">
      <c r="A245" s="76"/>
      <c r="B245" s="18">
        <v>85228</v>
      </c>
      <c r="C245" s="53" t="s">
        <v>67</v>
      </c>
      <c r="D245" s="17"/>
      <c r="E245" s="36">
        <f>SUM(E246:E249)</f>
        <v>188000</v>
      </c>
      <c r="F245" s="36">
        <f>SUM(F246:F249)</f>
        <v>191890</v>
      </c>
      <c r="G245" s="135">
        <f>SUM(G246:G249)</f>
        <v>243753.84000000003</v>
      </c>
      <c r="H245" s="97">
        <f t="shared" si="4"/>
        <v>1.2702790140184481</v>
      </c>
      <c r="I245"/>
      <c r="J245"/>
      <c r="K245"/>
      <c r="L245"/>
    </row>
    <row r="246" spans="1:12" s="5" customFormat="1" ht="15.75" thickBot="1">
      <c r="A246" s="76"/>
      <c r="B246" s="64"/>
      <c r="C246" s="60" t="s">
        <v>44</v>
      </c>
      <c r="D246" s="19" t="s">
        <v>127</v>
      </c>
      <c r="E246" s="37">
        <v>77000</v>
      </c>
      <c r="F246" s="37">
        <v>86890</v>
      </c>
      <c r="G246" s="136">
        <v>139369.56</v>
      </c>
      <c r="H246" s="97">
        <f t="shared" si="4"/>
        <v>1.6039769823915295</v>
      </c>
      <c r="I246"/>
      <c r="J246"/>
      <c r="K246"/>
      <c r="L246"/>
    </row>
    <row r="247" spans="1:12" s="5" customFormat="1" ht="15.75" thickBot="1">
      <c r="A247" s="76"/>
      <c r="B247" s="64"/>
      <c r="C247" s="100" t="s">
        <v>3</v>
      </c>
      <c r="D247" s="101" t="s">
        <v>109</v>
      </c>
      <c r="E247" s="37"/>
      <c r="F247" s="37"/>
      <c r="G247" s="136">
        <v>41.7</v>
      </c>
      <c r="H247" s="97"/>
      <c r="I247"/>
      <c r="J247"/>
      <c r="K247"/>
      <c r="L247"/>
    </row>
    <row r="248" spans="1:12" s="5" customFormat="1" ht="51.75" thickBot="1">
      <c r="A248" s="76"/>
      <c r="B248" s="64"/>
      <c r="C248" s="100" t="s">
        <v>144</v>
      </c>
      <c r="D248" s="101" t="s">
        <v>104</v>
      </c>
      <c r="E248" s="37"/>
      <c r="F248" s="37"/>
      <c r="G248" s="136">
        <v>185.79</v>
      </c>
      <c r="H248" s="97"/>
      <c r="I248"/>
      <c r="J248"/>
      <c r="K248"/>
      <c r="L248"/>
    </row>
    <row r="249" spans="1:12" s="8" customFormat="1" ht="51.75" thickBot="1">
      <c r="A249" s="79"/>
      <c r="B249" s="78"/>
      <c r="C249" s="99" t="s">
        <v>73</v>
      </c>
      <c r="D249" s="31" t="s">
        <v>107</v>
      </c>
      <c r="E249" s="37">
        <v>111000</v>
      </c>
      <c r="F249" s="43">
        <v>105000</v>
      </c>
      <c r="G249" s="120">
        <v>104156.79</v>
      </c>
      <c r="H249" s="97">
        <f t="shared" si="4"/>
        <v>0.9919694285714286</v>
      </c>
      <c r="I249"/>
      <c r="J249"/>
      <c r="K249"/>
      <c r="L249"/>
    </row>
    <row r="250" spans="1:12" s="8" customFormat="1" ht="15.75" thickBot="1">
      <c r="A250" s="79"/>
      <c r="B250" s="18">
        <v>85231</v>
      </c>
      <c r="C250" s="53" t="s">
        <v>62</v>
      </c>
      <c r="D250" s="22"/>
      <c r="E250" s="36">
        <f>SUM(E251)</f>
        <v>634000</v>
      </c>
      <c r="F250" s="36">
        <f>SUM(F251)</f>
        <v>2217900</v>
      </c>
      <c r="G250" s="135">
        <f>SUM(G251)</f>
        <v>2200480</v>
      </c>
      <c r="H250" s="97">
        <f t="shared" si="4"/>
        <v>0.9921457234320754</v>
      </c>
      <c r="I250"/>
      <c r="J250"/>
      <c r="K250"/>
      <c r="L250"/>
    </row>
    <row r="251" spans="1:12" s="4" customFormat="1" ht="51.75" thickBot="1">
      <c r="A251" s="77"/>
      <c r="B251" s="80"/>
      <c r="C251" s="99" t="s">
        <v>68</v>
      </c>
      <c r="D251" s="101" t="s">
        <v>103</v>
      </c>
      <c r="E251" s="37">
        <v>634000</v>
      </c>
      <c r="F251" s="43">
        <v>2217900</v>
      </c>
      <c r="G251" s="120">
        <v>2200480</v>
      </c>
      <c r="H251" s="97">
        <f t="shared" si="4"/>
        <v>0.9921457234320754</v>
      </c>
      <c r="I251"/>
      <c r="J251"/>
      <c r="K251"/>
      <c r="L251"/>
    </row>
    <row r="252" spans="1:12" s="5" customFormat="1" ht="15.75" thickBot="1">
      <c r="A252" s="76"/>
      <c r="B252" s="18">
        <v>85295</v>
      </c>
      <c r="C252" s="53" t="s">
        <v>4</v>
      </c>
      <c r="D252" s="17"/>
      <c r="E252" s="36">
        <f>SUM(E253:E256)</f>
        <v>548000</v>
      </c>
      <c r="F252" s="36">
        <f>SUM(F253:F256)</f>
        <v>819660</v>
      </c>
      <c r="G252" s="135">
        <f>SUM(G253:G256)</f>
        <v>819271.4</v>
      </c>
      <c r="H252" s="97">
        <f t="shared" si="4"/>
        <v>0.9995259009833346</v>
      </c>
      <c r="I252"/>
      <c r="J252"/>
      <c r="K252"/>
      <c r="L252"/>
    </row>
    <row r="253" spans="1:12" s="4" customFormat="1" ht="26.25" thickBot="1">
      <c r="A253" s="77"/>
      <c r="B253" s="80"/>
      <c r="C253" s="100" t="s">
        <v>80</v>
      </c>
      <c r="D253" s="101" t="s">
        <v>126</v>
      </c>
      <c r="E253" s="37">
        <v>496000</v>
      </c>
      <c r="F253" s="43">
        <v>742700</v>
      </c>
      <c r="G253" s="120">
        <v>742700</v>
      </c>
      <c r="H253" s="97">
        <f t="shared" si="4"/>
        <v>1</v>
      </c>
      <c r="I253"/>
      <c r="J253"/>
      <c r="K253"/>
      <c r="L253"/>
    </row>
    <row r="254" spans="1:12" s="4" customFormat="1" ht="15" thickBot="1">
      <c r="A254" s="77"/>
      <c r="B254" s="80"/>
      <c r="C254" s="100" t="s">
        <v>8</v>
      </c>
      <c r="D254" s="101" t="s">
        <v>97</v>
      </c>
      <c r="E254" s="37"/>
      <c r="F254" s="43"/>
      <c r="G254" s="120">
        <v>500</v>
      </c>
      <c r="H254" s="97"/>
      <c r="I254"/>
      <c r="J254"/>
      <c r="K254"/>
      <c r="L254"/>
    </row>
    <row r="255" spans="1:12" s="4" customFormat="1" ht="51.75" thickBot="1">
      <c r="A255" s="77"/>
      <c r="B255" s="80"/>
      <c r="C255" s="99" t="s">
        <v>68</v>
      </c>
      <c r="D255" s="101" t="s">
        <v>103</v>
      </c>
      <c r="E255" s="37">
        <v>52000</v>
      </c>
      <c r="F255" s="43">
        <v>52000</v>
      </c>
      <c r="G255" s="120">
        <v>49518.9</v>
      </c>
      <c r="H255" s="97">
        <f t="shared" si="4"/>
        <v>0.9522865384615384</v>
      </c>
      <c r="I255"/>
      <c r="J255"/>
      <c r="K255"/>
      <c r="L255"/>
    </row>
    <row r="256" spans="1:12" s="4" customFormat="1" ht="39" thickBot="1">
      <c r="A256" s="77"/>
      <c r="B256" s="80"/>
      <c r="C256" s="100" t="s">
        <v>83</v>
      </c>
      <c r="D256" s="101" t="s">
        <v>128</v>
      </c>
      <c r="E256" s="35"/>
      <c r="F256" s="43">
        <v>24960</v>
      </c>
      <c r="G256" s="120">
        <v>26552.5</v>
      </c>
      <c r="H256" s="97">
        <f t="shared" si="4"/>
        <v>1.0638020833333333</v>
      </c>
      <c r="I256"/>
      <c r="J256"/>
      <c r="K256"/>
      <c r="L256"/>
    </row>
    <row r="257" spans="1:12" s="4" customFormat="1" ht="26.25" thickBot="1">
      <c r="A257" s="24">
        <v>853</v>
      </c>
      <c r="B257" s="16"/>
      <c r="C257" s="55" t="s">
        <v>94</v>
      </c>
      <c r="D257" s="49"/>
      <c r="E257" s="40">
        <f>SUM(E258+E260+E262)</f>
        <v>232182</v>
      </c>
      <c r="F257" s="40">
        <f>SUM(F258+F260+F262)</f>
        <v>926748</v>
      </c>
      <c r="G257" s="132">
        <f>SUM(G258+G260+G262)</f>
        <v>870953.48</v>
      </c>
      <c r="H257" s="97">
        <f t="shared" si="4"/>
        <v>0.9397953704782745</v>
      </c>
      <c r="I257"/>
      <c r="J257"/>
      <c r="K257"/>
      <c r="L257"/>
    </row>
    <row r="258" spans="1:12" s="4" customFormat="1" ht="26.25" thickBot="1">
      <c r="A258" s="62"/>
      <c r="B258" s="18">
        <v>85311</v>
      </c>
      <c r="C258" s="58" t="s">
        <v>177</v>
      </c>
      <c r="D258" s="50"/>
      <c r="E258" s="33">
        <f>SUM(E259)</f>
        <v>24564</v>
      </c>
      <c r="F258" s="33">
        <f>SUM(F259)</f>
        <v>13757</v>
      </c>
      <c r="G258" s="130">
        <f>SUM(G259)</f>
        <v>14057.97</v>
      </c>
      <c r="H258" s="97">
        <f t="shared" si="4"/>
        <v>1.0218775895907537</v>
      </c>
      <c r="I258"/>
      <c r="J258"/>
      <c r="K258"/>
      <c r="L258"/>
    </row>
    <row r="259" spans="1:12" s="4" customFormat="1" ht="39" thickBot="1">
      <c r="A259" s="62"/>
      <c r="B259" s="64"/>
      <c r="C259" s="54" t="s">
        <v>81</v>
      </c>
      <c r="D259" s="51" t="s">
        <v>128</v>
      </c>
      <c r="E259" s="46">
        <v>24564</v>
      </c>
      <c r="F259" s="46">
        <v>13757</v>
      </c>
      <c r="G259" s="133">
        <v>14057.97</v>
      </c>
      <c r="H259" s="97">
        <f t="shared" si="4"/>
        <v>1.0218775895907537</v>
      </c>
      <c r="I259"/>
      <c r="J259"/>
      <c r="K259"/>
      <c r="L259"/>
    </row>
    <row r="260" spans="1:12" s="4" customFormat="1" ht="26.25" thickBot="1">
      <c r="A260" s="77"/>
      <c r="B260" s="81">
        <v>85321</v>
      </c>
      <c r="C260" s="53" t="s">
        <v>143</v>
      </c>
      <c r="D260" s="102"/>
      <c r="E260" s="36">
        <f>SUM(E261)</f>
        <v>166000</v>
      </c>
      <c r="F260" s="36">
        <f>SUM(F261)</f>
        <v>192000</v>
      </c>
      <c r="G260" s="135">
        <f>SUM(G261)</f>
        <v>192000</v>
      </c>
      <c r="H260" s="97">
        <f t="shared" si="4"/>
        <v>1</v>
      </c>
      <c r="I260"/>
      <c r="J260"/>
      <c r="K260"/>
      <c r="L260"/>
    </row>
    <row r="261" spans="1:12" s="4" customFormat="1" ht="51.75" thickBot="1">
      <c r="A261" s="77"/>
      <c r="B261" s="80"/>
      <c r="C261" s="99" t="s">
        <v>68</v>
      </c>
      <c r="D261" s="101" t="s">
        <v>103</v>
      </c>
      <c r="E261" s="37">
        <v>166000</v>
      </c>
      <c r="F261" s="43">
        <v>192000</v>
      </c>
      <c r="G261" s="120">
        <v>192000</v>
      </c>
      <c r="H261" s="97">
        <f t="shared" si="4"/>
        <v>1</v>
      </c>
      <c r="I261"/>
      <c r="J261"/>
      <c r="K261"/>
      <c r="L261"/>
    </row>
    <row r="262" spans="1:12" s="4" customFormat="1" ht="15" thickBot="1">
      <c r="A262" s="77"/>
      <c r="B262" s="81">
        <v>85395</v>
      </c>
      <c r="C262" s="98" t="s">
        <v>4</v>
      </c>
      <c r="D262" s="102"/>
      <c r="E262" s="33">
        <f>SUM(E263:E266)</f>
        <v>41618</v>
      </c>
      <c r="F262" s="33">
        <f>SUM(F263:F266)</f>
        <v>720991</v>
      </c>
      <c r="G262" s="130">
        <f>SUM(G263:G266)</f>
        <v>664895.51</v>
      </c>
      <c r="H262" s="97">
        <f t="shared" si="4"/>
        <v>0.9221966848407261</v>
      </c>
      <c r="I262"/>
      <c r="J262"/>
      <c r="K262"/>
      <c r="L262"/>
    </row>
    <row r="263" spans="1:12" s="4" customFormat="1" ht="15" thickBot="1">
      <c r="A263" s="77"/>
      <c r="B263" s="80"/>
      <c r="C263" s="99" t="s">
        <v>149</v>
      </c>
      <c r="D263" s="101" t="s">
        <v>97</v>
      </c>
      <c r="E263" s="43">
        <v>41618</v>
      </c>
      <c r="F263" s="43">
        <v>41618</v>
      </c>
      <c r="G263" s="120">
        <v>34295</v>
      </c>
      <c r="H263" s="97">
        <f t="shared" si="4"/>
        <v>0.8240424816185304</v>
      </c>
      <c r="I263"/>
      <c r="J263"/>
      <c r="K263"/>
      <c r="L263"/>
    </row>
    <row r="264" spans="1:12" s="4" customFormat="1" ht="15" thickBot="1">
      <c r="A264" s="77"/>
      <c r="B264" s="80"/>
      <c r="C264" s="99" t="s">
        <v>3</v>
      </c>
      <c r="D264" s="101" t="s">
        <v>109</v>
      </c>
      <c r="E264" s="43"/>
      <c r="F264" s="43"/>
      <c r="G264" s="120">
        <v>1468.91</v>
      </c>
      <c r="H264" s="97"/>
      <c r="I264"/>
      <c r="J264"/>
      <c r="K264"/>
      <c r="L264"/>
    </row>
    <row r="265" spans="1:12" s="4" customFormat="1" ht="26.25" thickBot="1">
      <c r="A265" s="77"/>
      <c r="B265" s="80"/>
      <c r="C265" s="99" t="s">
        <v>184</v>
      </c>
      <c r="D265" s="101" t="s">
        <v>185</v>
      </c>
      <c r="E265" s="38"/>
      <c r="F265" s="43">
        <v>645740</v>
      </c>
      <c r="G265" s="120">
        <v>597095.1</v>
      </c>
      <c r="H265" s="97">
        <f t="shared" si="4"/>
        <v>0.924667977823892</v>
      </c>
      <c r="I265"/>
      <c r="J265"/>
      <c r="K265"/>
      <c r="L265"/>
    </row>
    <row r="266" spans="1:12" s="4" customFormat="1" ht="26.25" thickBot="1">
      <c r="A266" s="77"/>
      <c r="B266" s="80"/>
      <c r="C266" s="99" t="s">
        <v>184</v>
      </c>
      <c r="D266" s="101" t="s">
        <v>186</v>
      </c>
      <c r="E266" s="38"/>
      <c r="F266" s="43">
        <v>33633</v>
      </c>
      <c r="G266" s="120">
        <v>32036.5</v>
      </c>
      <c r="H266" s="97">
        <f t="shared" si="4"/>
        <v>0.9525317396604526</v>
      </c>
      <c r="I266"/>
      <c r="J266"/>
      <c r="K266"/>
      <c r="L266"/>
    </row>
    <row r="267" spans="1:12" s="7" customFormat="1" ht="15.75" thickBot="1">
      <c r="A267" s="24">
        <v>854</v>
      </c>
      <c r="B267" s="16"/>
      <c r="C267" s="55" t="s">
        <v>51</v>
      </c>
      <c r="D267" s="16"/>
      <c r="E267" s="39">
        <f>SUM(E268+E271+E276)</f>
        <v>958327</v>
      </c>
      <c r="F267" s="39">
        <f>SUM(F268+F271+F276)</f>
        <v>2089832</v>
      </c>
      <c r="G267" s="139">
        <f>SUM(G268+G271+G276)</f>
        <v>2059887.1800000002</v>
      </c>
      <c r="H267" s="97">
        <f aca="true" t="shared" si="5" ref="H267:H317">G267/F267</f>
        <v>0.9856711831381663</v>
      </c>
      <c r="I267"/>
      <c r="J267"/>
      <c r="K267"/>
      <c r="L267"/>
    </row>
    <row r="268" spans="1:12" s="7" customFormat="1" ht="15.75" thickBot="1">
      <c r="A268" s="63"/>
      <c r="B268" s="23">
        <v>85406</v>
      </c>
      <c r="C268" s="61" t="s">
        <v>163</v>
      </c>
      <c r="D268" s="23"/>
      <c r="E268" s="33">
        <f>SUM(E269:E270)</f>
        <v>676</v>
      </c>
      <c r="F268" s="33">
        <f>SUM(F269:F270)</f>
        <v>1901</v>
      </c>
      <c r="G268" s="130">
        <f>SUM(G269:G270)</f>
        <v>1949</v>
      </c>
      <c r="H268" s="97">
        <f t="shared" si="5"/>
        <v>1.0252498684902682</v>
      </c>
      <c r="I268"/>
      <c r="J268"/>
      <c r="K268"/>
      <c r="L268"/>
    </row>
    <row r="269" spans="1:12" s="7" customFormat="1" ht="15.75" thickBot="1">
      <c r="A269" s="63"/>
      <c r="B269" s="64"/>
      <c r="C269" s="100" t="s">
        <v>3</v>
      </c>
      <c r="D269" s="101" t="s">
        <v>109</v>
      </c>
      <c r="E269" s="47">
        <v>676</v>
      </c>
      <c r="F269" s="47">
        <v>1855</v>
      </c>
      <c r="G269" s="144">
        <v>1902.62</v>
      </c>
      <c r="H269" s="97">
        <f t="shared" si="5"/>
        <v>1.0256711590296494</v>
      </c>
      <c r="I269"/>
      <c r="J269"/>
      <c r="K269"/>
      <c r="L269"/>
    </row>
    <row r="270" spans="1:12" s="7" customFormat="1" ht="15.75" thickBot="1">
      <c r="A270" s="63"/>
      <c r="B270" s="64"/>
      <c r="C270" s="100" t="s">
        <v>8</v>
      </c>
      <c r="D270" s="101" t="s">
        <v>97</v>
      </c>
      <c r="E270" s="35"/>
      <c r="F270" s="47">
        <v>46</v>
      </c>
      <c r="G270" s="144">
        <v>46.38</v>
      </c>
      <c r="H270" s="97">
        <f t="shared" si="5"/>
        <v>1.0082608695652175</v>
      </c>
      <c r="I270"/>
      <c r="J270"/>
      <c r="K270"/>
      <c r="L270"/>
    </row>
    <row r="271" spans="1:12" s="5" customFormat="1" ht="15.75" thickBot="1">
      <c r="A271" s="76"/>
      <c r="B271" s="18">
        <v>85410</v>
      </c>
      <c r="C271" s="53" t="s">
        <v>52</v>
      </c>
      <c r="D271" s="17"/>
      <c r="E271" s="36">
        <f>SUM(E272:E275)</f>
        <v>957651</v>
      </c>
      <c r="F271" s="36">
        <f>SUM(F272:F275)</f>
        <v>1346320</v>
      </c>
      <c r="G271" s="135">
        <f>SUM(G272:G275)</f>
        <v>1369245.01</v>
      </c>
      <c r="H271" s="97">
        <f t="shared" si="5"/>
        <v>1.0170279056984965</v>
      </c>
      <c r="I271"/>
      <c r="J271"/>
      <c r="K271"/>
      <c r="L271"/>
    </row>
    <row r="272" spans="1:12" s="4" customFormat="1" ht="64.5" thickBot="1">
      <c r="A272" s="77"/>
      <c r="B272" s="80"/>
      <c r="C272" s="100" t="s">
        <v>88</v>
      </c>
      <c r="D272" s="101" t="s">
        <v>100</v>
      </c>
      <c r="E272" s="37">
        <v>17838</v>
      </c>
      <c r="F272" s="37">
        <v>23838</v>
      </c>
      <c r="G272" s="136">
        <v>24130.39</v>
      </c>
      <c r="H272" s="97">
        <f t="shared" si="5"/>
        <v>1.012265710210588</v>
      </c>
      <c r="I272"/>
      <c r="J272"/>
      <c r="K272"/>
      <c r="L272"/>
    </row>
    <row r="273" spans="1:12" s="4" customFormat="1" ht="15" thickBot="1">
      <c r="A273" s="77"/>
      <c r="B273" s="80"/>
      <c r="C273" s="100" t="s">
        <v>252</v>
      </c>
      <c r="D273" s="101" t="s">
        <v>97</v>
      </c>
      <c r="E273" s="37"/>
      <c r="F273" s="37"/>
      <c r="G273" s="136">
        <v>28500</v>
      </c>
      <c r="H273" s="97"/>
      <c r="I273"/>
      <c r="J273"/>
      <c r="K273"/>
      <c r="L273"/>
    </row>
    <row r="274" spans="1:12" s="4" customFormat="1" ht="15" thickBot="1">
      <c r="A274" s="77"/>
      <c r="B274" s="80"/>
      <c r="C274" s="100" t="s">
        <v>44</v>
      </c>
      <c r="D274" s="101" t="s">
        <v>127</v>
      </c>
      <c r="E274" s="37">
        <v>935813</v>
      </c>
      <c r="F274" s="37">
        <v>1312630</v>
      </c>
      <c r="G274" s="136">
        <v>1304181.29</v>
      </c>
      <c r="H274" s="97">
        <f t="shared" si="5"/>
        <v>0.9935635251365579</v>
      </c>
      <c r="I274"/>
      <c r="J274"/>
      <c r="K274"/>
      <c r="L274"/>
    </row>
    <row r="275" spans="1:12" s="4" customFormat="1" ht="15" thickBot="1">
      <c r="A275" s="77"/>
      <c r="B275" s="80"/>
      <c r="C275" s="100" t="s">
        <v>3</v>
      </c>
      <c r="D275" s="101" t="s">
        <v>109</v>
      </c>
      <c r="E275" s="37">
        <v>4000</v>
      </c>
      <c r="F275" s="37">
        <v>9852</v>
      </c>
      <c r="G275" s="136">
        <v>12433.33</v>
      </c>
      <c r="H275" s="97">
        <f t="shared" si="5"/>
        <v>1.2620107592367031</v>
      </c>
      <c r="I275"/>
      <c r="J275"/>
      <c r="K275"/>
      <c r="L275"/>
    </row>
    <row r="276" spans="1:12" s="5" customFormat="1" ht="15.75" thickBot="1">
      <c r="A276" s="76"/>
      <c r="B276" s="18">
        <v>85415</v>
      </c>
      <c r="C276" s="53" t="s">
        <v>53</v>
      </c>
      <c r="D276" s="17"/>
      <c r="E276" s="36">
        <f>SUM(E277:E277)</f>
        <v>0</v>
      </c>
      <c r="F276" s="36">
        <f>SUM(F277:F277)</f>
        <v>741611</v>
      </c>
      <c r="G276" s="135">
        <f>SUM(G277:G277)</f>
        <v>688693.17</v>
      </c>
      <c r="H276" s="97">
        <f t="shared" si="5"/>
        <v>0.9286447612023015</v>
      </c>
      <c r="I276"/>
      <c r="J276"/>
      <c r="K276"/>
      <c r="L276"/>
    </row>
    <row r="277" spans="1:12" s="4" customFormat="1" ht="26.25" thickBot="1">
      <c r="A277" s="77"/>
      <c r="B277" s="80"/>
      <c r="C277" s="100" t="s">
        <v>80</v>
      </c>
      <c r="D277" s="101" t="s">
        <v>126</v>
      </c>
      <c r="E277" s="35"/>
      <c r="F277" s="43">
        <v>741611</v>
      </c>
      <c r="G277" s="120">
        <v>688693.17</v>
      </c>
      <c r="H277" s="97">
        <f t="shared" si="5"/>
        <v>0.9286447612023015</v>
      </c>
      <c r="I277"/>
      <c r="J277"/>
      <c r="K277"/>
      <c r="L277"/>
    </row>
    <row r="278" spans="1:12" s="7" customFormat="1" ht="15.75" thickBot="1">
      <c r="A278" s="24">
        <v>900</v>
      </c>
      <c r="B278" s="16"/>
      <c r="C278" s="55" t="s">
        <v>54</v>
      </c>
      <c r="D278" s="16"/>
      <c r="E278" s="39">
        <f>SUM(E279+E284)</f>
        <v>465294</v>
      </c>
      <c r="F278" s="39">
        <f>SUM(F279+F284)</f>
        <v>3691585</v>
      </c>
      <c r="G278" s="139">
        <f>SUM(G279+G284)</f>
        <v>3785352.01</v>
      </c>
      <c r="H278" s="97">
        <f t="shared" si="5"/>
        <v>1.0254002034356515</v>
      </c>
      <c r="I278"/>
      <c r="J278"/>
      <c r="K278"/>
      <c r="L278"/>
    </row>
    <row r="279" spans="1:12" s="5" customFormat="1" ht="15.75" thickBot="1">
      <c r="A279" s="76"/>
      <c r="B279" s="18">
        <v>90002</v>
      </c>
      <c r="C279" s="53" t="s">
        <v>55</v>
      </c>
      <c r="D279" s="17"/>
      <c r="E279" s="42">
        <f>SUM(E280:E283)</f>
        <v>384500</v>
      </c>
      <c r="F279" s="42">
        <f>SUM(F280:F283)</f>
        <v>3558831</v>
      </c>
      <c r="G279" s="143">
        <f>SUM(G280:G283)</f>
        <v>3638304.75</v>
      </c>
      <c r="H279" s="97">
        <f t="shared" si="5"/>
        <v>1.0223314200646223</v>
      </c>
      <c r="I279"/>
      <c r="J279"/>
      <c r="K279"/>
      <c r="L279"/>
    </row>
    <row r="280" spans="1:12" s="4" customFormat="1" ht="15" thickBot="1">
      <c r="A280" s="77"/>
      <c r="B280" s="80"/>
      <c r="C280" s="100" t="s">
        <v>44</v>
      </c>
      <c r="D280" s="101" t="s">
        <v>127</v>
      </c>
      <c r="E280" s="37">
        <v>380000</v>
      </c>
      <c r="F280" s="37">
        <v>531270</v>
      </c>
      <c r="G280" s="136">
        <v>591819.48</v>
      </c>
      <c r="H280" s="97">
        <f t="shared" si="5"/>
        <v>1.1139712010841945</v>
      </c>
      <c r="I280"/>
      <c r="J280"/>
      <c r="K280"/>
      <c r="L280"/>
    </row>
    <row r="281" spans="1:12" s="4" customFormat="1" ht="15" thickBot="1">
      <c r="A281" s="77"/>
      <c r="B281" s="80"/>
      <c r="C281" s="100" t="s">
        <v>3</v>
      </c>
      <c r="D281" s="101" t="s">
        <v>235</v>
      </c>
      <c r="E281" s="37"/>
      <c r="F281" s="37"/>
      <c r="G281" s="136">
        <v>20932.53</v>
      </c>
      <c r="H281" s="97"/>
      <c r="I281"/>
      <c r="J281"/>
      <c r="K281"/>
      <c r="L281"/>
    </row>
    <row r="282" spans="1:12" s="4" customFormat="1" ht="39" thickBot="1">
      <c r="A282" s="77"/>
      <c r="B282" s="80"/>
      <c r="C282" s="100" t="s">
        <v>187</v>
      </c>
      <c r="D282" s="101" t="s">
        <v>188</v>
      </c>
      <c r="E282" s="37">
        <v>4500</v>
      </c>
      <c r="F282" s="37">
        <v>4500</v>
      </c>
      <c r="G282" s="136">
        <v>2490.8</v>
      </c>
      <c r="H282" s="97">
        <f t="shared" si="5"/>
        <v>0.5535111111111112</v>
      </c>
      <c r="I282"/>
      <c r="J282"/>
      <c r="K282"/>
      <c r="L282"/>
    </row>
    <row r="283" spans="1:12" s="4" customFormat="1" ht="15" thickBot="1">
      <c r="A283" s="77"/>
      <c r="B283" s="80"/>
      <c r="C283" s="100" t="s">
        <v>222</v>
      </c>
      <c r="D283" s="101" t="s">
        <v>207</v>
      </c>
      <c r="E283" s="37"/>
      <c r="F283" s="37">
        <v>3023061</v>
      </c>
      <c r="G283" s="136">
        <v>3023061.94</v>
      </c>
      <c r="H283" s="97">
        <f t="shared" si="5"/>
        <v>1.0000003109431137</v>
      </c>
      <c r="I283"/>
      <c r="J283"/>
      <c r="K283"/>
      <c r="L283"/>
    </row>
    <row r="284" spans="1:12" s="5" customFormat="1" ht="15.75" thickBot="1">
      <c r="A284" s="76"/>
      <c r="B284" s="18">
        <v>90095</v>
      </c>
      <c r="C284" s="53" t="s">
        <v>4</v>
      </c>
      <c r="D284" s="17"/>
      <c r="E284" s="36">
        <f>SUM(E285:E289)</f>
        <v>80794</v>
      </c>
      <c r="F284" s="36">
        <f>SUM(F285:F289)</f>
        <v>132754</v>
      </c>
      <c r="G284" s="135">
        <f>SUM(G285:G289)</f>
        <v>147047.26</v>
      </c>
      <c r="H284" s="97">
        <f t="shared" si="5"/>
        <v>1.1076672642632237</v>
      </c>
      <c r="I284"/>
      <c r="J284"/>
      <c r="K284"/>
      <c r="L284"/>
    </row>
    <row r="285" spans="1:12" s="4" customFormat="1" ht="15" thickBot="1">
      <c r="A285" s="77"/>
      <c r="B285" s="80"/>
      <c r="C285" s="100" t="s">
        <v>56</v>
      </c>
      <c r="D285" s="101" t="s">
        <v>130</v>
      </c>
      <c r="E285" s="44">
        <v>41818</v>
      </c>
      <c r="F285" s="44">
        <v>41818</v>
      </c>
      <c r="G285" s="142">
        <v>45747.04</v>
      </c>
      <c r="H285" s="97">
        <f t="shared" si="5"/>
        <v>1.0939557128509254</v>
      </c>
      <c r="I285"/>
      <c r="J285"/>
      <c r="K285"/>
      <c r="L285"/>
    </row>
    <row r="286" spans="1:12" s="4" customFormat="1" ht="15" thickBot="1">
      <c r="A286" s="77"/>
      <c r="B286" s="80"/>
      <c r="C286" s="100" t="s">
        <v>8</v>
      </c>
      <c r="D286" s="101" t="s">
        <v>97</v>
      </c>
      <c r="E286" s="44"/>
      <c r="F286" s="44"/>
      <c r="G286" s="142">
        <v>8310.86</v>
      </c>
      <c r="H286" s="97"/>
      <c r="I286"/>
      <c r="J286"/>
      <c r="K286"/>
      <c r="L286"/>
    </row>
    <row r="287" spans="1:12" s="4" customFormat="1" ht="39" thickBot="1">
      <c r="A287" s="77"/>
      <c r="B287" s="80"/>
      <c r="C287" s="100" t="s">
        <v>223</v>
      </c>
      <c r="D287" s="101" t="s">
        <v>168</v>
      </c>
      <c r="E287" s="44"/>
      <c r="F287" s="44">
        <v>38586</v>
      </c>
      <c r="G287" s="142">
        <v>38586.38</v>
      </c>
      <c r="H287" s="97">
        <f t="shared" si="5"/>
        <v>1.0000098481314466</v>
      </c>
      <c r="I287"/>
      <c r="J287"/>
      <c r="K287"/>
      <c r="L287"/>
    </row>
    <row r="288" spans="1:12" s="4" customFormat="1" ht="39" thickBot="1">
      <c r="A288" s="77"/>
      <c r="B288" s="80"/>
      <c r="C288" s="100" t="s">
        <v>151</v>
      </c>
      <c r="D288" s="101" t="s">
        <v>105</v>
      </c>
      <c r="E288" s="44"/>
      <c r="F288" s="44">
        <v>13374</v>
      </c>
      <c r="G288" s="142">
        <v>13375.15</v>
      </c>
      <c r="H288" s="97">
        <f t="shared" si="5"/>
        <v>1.0000859877374009</v>
      </c>
      <c r="I288"/>
      <c r="J288"/>
      <c r="K288"/>
      <c r="L288"/>
    </row>
    <row r="289" spans="1:12" s="4" customFormat="1" ht="64.5" thickBot="1">
      <c r="A289" s="77"/>
      <c r="B289" s="80"/>
      <c r="C289" s="100" t="s">
        <v>88</v>
      </c>
      <c r="D289" s="101" t="s">
        <v>100</v>
      </c>
      <c r="E289" s="44">
        <v>38976</v>
      </c>
      <c r="F289" s="44">
        <v>38976</v>
      </c>
      <c r="G289" s="142">
        <v>41027.83</v>
      </c>
      <c r="H289" s="97">
        <f t="shared" si="5"/>
        <v>1.0526434215927751</v>
      </c>
      <c r="I289"/>
      <c r="J289"/>
      <c r="K289"/>
      <c r="L289"/>
    </row>
    <row r="290" spans="1:12" s="7" customFormat="1" ht="15.75" thickBot="1">
      <c r="A290" s="24">
        <v>921</v>
      </c>
      <c r="B290" s="16"/>
      <c r="C290" s="55" t="s">
        <v>57</v>
      </c>
      <c r="D290" s="16"/>
      <c r="E290" s="39">
        <f>SUM(E291+E295+E297+E301+E293)</f>
        <v>45000</v>
      </c>
      <c r="F290" s="39">
        <f>SUM(F291+F295+F297+F301+F293)</f>
        <v>1111500</v>
      </c>
      <c r="G290" s="139">
        <f>SUM(G291+G295+G297+G301+G293)</f>
        <v>712048.96</v>
      </c>
      <c r="H290" s="97">
        <f t="shared" si="5"/>
        <v>0.6406198470535313</v>
      </c>
      <c r="I290"/>
      <c r="J290"/>
      <c r="K290"/>
      <c r="L290"/>
    </row>
    <row r="291" spans="1:12" s="5" customFormat="1" ht="15.75" thickBot="1">
      <c r="A291" s="76"/>
      <c r="B291" s="18">
        <v>92106</v>
      </c>
      <c r="C291" s="53" t="s">
        <v>258</v>
      </c>
      <c r="D291" s="17"/>
      <c r="E291" s="42">
        <f>SUM(E292:E292)</f>
        <v>0</v>
      </c>
      <c r="F291" s="42">
        <f>SUM(F292:F292)</f>
        <v>80000</v>
      </c>
      <c r="G291" s="143">
        <f>SUM(G292:G292)</f>
        <v>78952</v>
      </c>
      <c r="H291" s="97">
        <f t="shared" si="5"/>
        <v>0.9869</v>
      </c>
      <c r="I291"/>
      <c r="J291"/>
      <c r="K291"/>
      <c r="L291"/>
    </row>
    <row r="292" spans="1:12" s="4" customFormat="1" ht="39" thickBot="1">
      <c r="A292" s="77"/>
      <c r="B292" s="80"/>
      <c r="C292" s="100" t="s">
        <v>157</v>
      </c>
      <c r="D292" s="101" t="s">
        <v>158</v>
      </c>
      <c r="E292" s="35"/>
      <c r="F292" s="43">
        <v>80000</v>
      </c>
      <c r="G292" s="120">
        <v>78952</v>
      </c>
      <c r="H292" s="97">
        <f t="shared" si="5"/>
        <v>0.9869</v>
      </c>
      <c r="I292"/>
      <c r="J292"/>
      <c r="K292"/>
      <c r="L292"/>
    </row>
    <row r="293" spans="1:12" s="4" customFormat="1" ht="15" thickBot="1">
      <c r="A293" s="77"/>
      <c r="B293" s="81" t="s">
        <v>253</v>
      </c>
      <c r="C293" s="124" t="s">
        <v>254</v>
      </c>
      <c r="D293" s="102"/>
      <c r="E293" s="36">
        <f>SUM(E294)</f>
        <v>0</v>
      </c>
      <c r="F293" s="36">
        <f>SUM(F294)</f>
        <v>0</v>
      </c>
      <c r="G293" s="135">
        <f>SUM(G294)</f>
        <v>4880</v>
      </c>
      <c r="H293" s="97"/>
      <c r="I293"/>
      <c r="J293"/>
      <c r="K293"/>
      <c r="L293"/>
    </row>
    <row r="294" spans="1:12" s="4" customFormat="1" ht="15" thickBot="1">
      <c r="A294" s="77"/>
      <c r="B294" s="80"/>
      <c r="C294" s="100" t="s">
        <v>8</v>
      </c>
      <c r="D294" s="101" t="s">
        <v>97</v>
      </c>
      <c r="E294" s="35"/>
      <c r="F294" s="43"/>
      <c r="G294" s="120">
        <v>4880</v>
      </c>
      <c r="H294" s="97"/>
      <c r="I294"/>
      <c r="J294"/>
      <c r="K294"/>
      <c r="L294"/>
    </row>
    <row r="295" spans="1:12" s="5" customFormat="1" ht="15.75" thickBot="1">
      <c r="A295" s="76"/>
      <c r="B295" s="18">
        <v>92116</v>
      </c>
      <c r="C295" s="53" t="s">
        <v>58</v>
      </c>
      <c r="D295" s="17"/>
      <c r="E295" s="36">
        <f>SUM(E296:E296)</f>
        <v>45000</v>
      </c>
      <c r="F295" s="36">
        <f>SUM(F296:F296)</f>
        <v>45000</v>
      </c>
      <c r="G295" s="135">
        <f>SUM(G296:G296)</f>
        <v>45000</v>
      </c>
      <c r="H295" s="97">
        <f t="shared" si="5"/>
        <v>1</v>
      </c>
      <c r="I295"/>
      <c r="J295"/>
      <c r="K295"/>
      <c r="L295"/>
    </row>
    <row r="296" spans="1:12" s="4" customFormat="1" ht="39" thickBot="1">
      <c r="A296" s="77"/>
      <c r="B296" s="80"/>
      <c r="C296" s="100" t="s">
        <v>81</v>
      </c>
      <c r="D296" s="101" t="s">
        <v>128</v>
      </c>
      <c r="E296" s="37">
        <v>45000</v>
      </c>
      <c r="F296" s="43">
        <v>45000</v>
      </c>
      <c r="G296" s="120">
        <v>45000</v>
      </c>
      <c r="H296" s="97">
        <f t="shared" si="5"/>
        <v>1</v>
      </c>
      <c r="I296"/>
      <c r="J296"/>
      <c r="K296"/>
      <c r="L296"/>
    </row>
    <row r="297" spans="1:12" s="5" customFormat="1" ht="15.75" thickBot="1">
      <c r="A297" s="76"/>
      <c r="B297" s="18">
        <v>92118</v>
      </c>
      <c r="C297" s="53" t="s">
        <v>59</v>
      </c>
      <c r="D297" s="17"/>
      <c r="E297" s="36">
        <f>SUM(E298:E300)</f>
        <v>0</v>
      </c>
      <c r="F297" s="36">
        <f>SUM(F298:F300)</f>
        <v>986500</v>
      </c>
      <c r="G297" s="135">
        <f>SUM(G298:G300)</f>
        <v>583215.96</v>
      </c>
      <c r="H297" s="97">
        <f t="shared" si="5"/>
        <v>0.5911971211353269</v>
      </c>
      <c r="I297"/>
      <c r="J297"/>
      <c r="K297"/>
      <c r="L297"/>
    </row>
    <row r="298" spans="1:12" s="4" customFormat="1" ht="15" thickBot="1">
      <c r="A298" s="77"/>
      <c r="B298" s="80"/>
      <c r="C298" s="100" t="s">
        <v>224</v>
      </c>
      <c r="D298" s="101" t="s">
        <v>207</v>
      </c>
      <c r="E298" s="35"/>
      <c r="F298" s="43">
        <v>886500</v>
      </c>
      <c r="G298" s="120">
        <v>483140.35</v>
      </c>
      <c r="H298" s="97">
        <f t="shared" si="5"/>
        <v>0.5449975747320924</v>
      </c>
      <c r="I298"/>
      <c r="J298"/>
      <c r="K298"/>
      <c r="L298"/>
    </row>
    <row r="299" spans="1:12" s="4" customFormat="1" ht="15" thickBot="1">
      <c r="A299" s="77"/>
      <c r="B299" s="80"/>
      <c r="C299" s="100" t="s">
        <v>255</v>
      </c>
      <c r="D299" s="101" t="s">
        <v>109</v>
      </c>
      <c r="E299" s="35"/>
      <c r="F299" s="43"/>
      <c r="G299" s="120">
        <v>75.61</v>
      </c>
      <c r="H299" s="97"/>
      <c r="I299"/>
      <c r="J299"/>
      <c r="K299"/>
      <c r="L299"/>
    </row>
    <row r="300" spans="1:12" s="4" customFormat="1" ht="39" thickBot="1">
      <c r="A300" s="77"/>
      <c r="B300" s="80"/>
      <c r="C300" s="100" t="s">
        <v>157</v>
      </c>
      <c r="D300" s="101" t="s">
        <v>158</v>
      </c>
      <c r="E300" s="35"/>
      <c r="F300" s="43">
        <v>100000</v>
      </c>
      <c r="G300" s="120">
        <v>100000</v>
      </c>
      <c r="H300" s="97">
        <f t="shared" si="5"/>
        <v>1</v>
      </c>
      <c r="I300"/>
      <c r="J300"/>
      <c r="K300"/>
      <c r="L300"/>
    </row>
    <row r="301" spans="1:12" s="4" customFormat="1" ht="15" thickBot="1">
      <c r="A301" s="77"/>
      <c r="B301" s="81" t="s">
        <v>225</v>
      </c>
      <c r="C301" s="98" t="s">
        <v>162</v>
      </c>
      <c r="D301" s="102"/>
      <c r="E301" s="36">
        <f>SUM(E302)</f>
        <v>0</v>
      </c>
      <c r="F301" s="36">
        <f>SUM(F302)</f>
        <v>0</v>
      </c>
      <c r="G301" s="119">
        <f>SUM(G302)</f>
        <v>1</v>
      </c>
      <c r="H301" s="97"/>
      <c r="I301"/>
      <c r="J301"/>
      <c r="K301"/>
      <c r="L301"/>
    </row>
    <row r="302" spans="1:12" s="4" customFormat="1" ht="15" thickBot="1">
      <c r="A302" s="77"/>
      <c r="B302" s="80"/>
      <c r="C302" s="100" t="s">
        <v>8</v>
      </c>
      <c r="D302" s="101" t="s">
        <v>97</v>
      </c>
      <c r="E302" s="35"/>
      <c r="F302" s="43"/>
      <c r="G302" s="120">
        <v>1</v>
      </c>
      <c r="H302" s="97"/>
      <c r="I302"/>
      <c r="J302"/>
      <c r="K302"/>
      <c r="L302"/>
    </row>
    <row r="303" spans="1:12" s="4" customFormat="1" ht="15.75" thickBot="1">
      <c r="A303" s="24">
        <v>926</v>
      </c>
      <c r="B303" s="28"/>
      <c r="C303" s="55" t="s">
        <v>136</v>
      </c>
      <c r="D303" s="28"/>
      <c r="E303" s="41">
        <f>SUM(E313+E307+E311+E304)</f>
        <v>0</v>
      </c>
      <c r="F303" s="41">
        <f>SUM(F313+F307+F311+F304)</f>
        <v>3339228</v>
      </c>
      <c r="G303" s="134">
        <f>SUM(G313+G307+G311+G304)</f>
        <v>3281561.5999999996</v>
      </c>
      <c r="H303" s="97">
        <f t="shared" si="5"/>
        <v>0.9827306191730543</v>
      </c>
      <c r="I303"/>
      <c r="J303"/>
      <c r="K303"/>
      <c r="L303"/>
    </row>
    <row r="304" spans="1:12" s="4" customFormat="1" ht="15.75" thickBot="1">
      <c r="A304" s="63"/>
      <c r="B304" s="23" t="s">
        <v>226</v>
      </c>
      <c r="C304" s="53" t="s">
        <v>227</v>
      </c>
      <c r="D304" s="23"/>
      <c r="E304" s="36">
        <f>SUM(E305:E306)</f>
        <v>0</v>
      </c>
      <c r="F304" s="36">
        <f>SUM(F305:F306)</f>
        <v>666000</v>
      </c>
      <c r="G304" s="135">
        <f>SUM(G305:G306)</f>
        <v>666000</v>
      </c>
      <c r="H304" s="97">
        <f t="shared" si="5"/>
        <v>1</v>
      </c>
      <c r="I304"/>
      <c r="J304"/>
      <c r="K304"/>
      <c r="L304"/>
    </row>
    <row r="305" spans="1:12" s="4" customFormat="1" ht="39" thickBot="1">
      <c r="A305" s="63"/>
      <c r="B305" s="111"/>
      <c r="C305" s="100" t="s">
        <v>159</v>
      </c>
      <c r="D305" s="101" t="s">
        <v>189</v>
      </c>
      <c r="E305" s="38"/>
      <c r="F305" s="38">
        <v>333000</v>
      </c>
      <c r="G305" s="138">
        <v>333000</v>
      </c>
      <c r="H305" s="97">
        <f t="shared" si="5"/>
        <v>1</v>
      </c>
      <c r="I305"/>
      <c r="J305"/>
      <c r="K305"/>
      <c r="L305"/>
    </row>
    <row r="306" spans="1:12" s="4" customFormat="1" ht="39" thickBot="1">
      <c r="A306" s="63"/>
      <c r="B306" s="111"/>
      <c r="C306" s="99" t="s">
        <v>161</v>
      </c>
      <c r="D306" s="104" t="s">
        <v>160</v>
      </c>
      <c r="E306" s="38"/>
      <c r="F306" s="38">
        <v>333000</v>
      </c>
      <c r="G306" s="138">
        <v>333000</v>
      </c>
      <c r="H306" s="97">
        <f t="shared" si="5"/>
        <v>1</v>
      </c>
      <c r="I306"/>
      <c r="J306"/>
      <c r="K306"/>
      <c r="L306"/>
    </row>
    <row r="307" spans="1:12" s="4" customFormat="1" ht="15.75" thickBot="1">
      <c r="A307" s="63"/>
      <c r="B307" s="23" t="s">
        <v>244</v>
      </c>
      <c r="C307" s="98" t="s">
        <v>245</v>
      </c>
      <c r="D307" s="102"/>
      <c r="E307" s="36">
        <f>SUM(E308:E310)</f>
        <v>0</v>
      </c>
      <c r="F307" s="36">
        <f>SUM(F308:F310)</f>
        <v>45000</v>
      </c>
      <c r="G307" s="135">
        <f>SUM(G308:G310)</f>
        <v>24439.65</v>
      </c>
      <c r="H307" s="97">
        <f t="shared" si="5"/>
        <v>0.5431033333333334</v>
      </c>
      <c r="I307"/>
      <c r="J307"/>
      <c r="K307"/>
      <c r="L307"/>
    </row>
    <row r="308" spans="1:12" s="4" customFormat="1" ht="15.75" thickBot="1">
      <c r="A308" s="63"/>
      <c r="B308" s="111"/>
      <c r="C308" s="99" t="s">
        <v>44</v>
      </c>
      <c r="D308" s="104" t="s">
        <v>127</v>
      </c>
      <c r="E308" s="38"/>
      <c r="F308" s="38">
        <v>45000</v>
      </c>
      <c r="G308" s="138">
        <v>23490</v>
      </c>
      <c r="H308" s="97">
        <f t="shared" si="5"/>
        <v>0.522</v>
      </c>
      <c r="I308"/>
      <c r="J308"/>
      <c r="K308"/>
      <c r="L308"/>
    </row>
    <row r="309" spans="1:12" s="4" customFormat="1" ht="64.5" thickBot="1">
      <c r="A309" s="63"/>
      <c r="B309" s="111"/>
      <c r="C309" s="100" t="s">
        <v>88</v>
      </c>
      <c r="D309" s="101" t="s">
        <v>100</v>
      </c>
      <c r="E309" s="38"/>
      <c r="F309" s="38"/>
      <c r="G309" s="138">
        <v>500</v>
      </c>
      <c r="H309" s="97"/>
      <c r="I309"/>
      <c r="J309"/>
      <c r="K309"/>
      <c r="L309"/>
    </row>
    <row r="310" spans="1:12" s="4" customFormat="1" ht="15.75" thickBot="1">
      <c r="A310" s="63"/>
      <c r="B310" s="111"/>
      <c r="C310" s="99" t="s">
        <v>3</v>
      </c>
      <c r="D310" s="104" t="s">
        <v>109</v>
      </c>
      <c r="E310" s="38"/>
      <c r="F310" s="38"/>
      <c r="G310" s="138">
        <v>449.65</v>
      </c>
      <c r="H310" s="97"/>
      <c r="I310"/>
      <c r="J310"/>
      <c r="K310"/>
      <c r="L310"/>
    </row>
    <row r="311" spans="1:12" s="4" customFormat="1" ht="15.75" thickBot="1">
      <c r="A311" s="63"/>
      <c r="B311" s="23" t="s">
        <v>228</v>
      </c>
      <c r="C311" s="53" t="s">
        <v>229</v>
      </c>
      <c r="D311" s="23"/>
      <c r="E311" s="36">
        <f>SUM(E312)</f>
        <v>0</v>
      </c>
      <c r="F311" s="36">
        <f>SUM(F312)</f>
        <v>0</v>
      </c>
      <c r="G311" s="135">
        <f>SUM(G312)</f>
        <v>820.55</v>
      </c>
      <c r="H311" s="97"/>
      <c r="I311"/>
      <c r="J311"/>
      <c r="K311"/>
      <c r="L311"/>
    </row>
    <row r="312" spans="1:12" s="4" customFormat="1" ht="15.75" thickBot="1">
      <c r="A312" s="63"/>
      <c r="B312" s="111"/>
      <c r="C312" s="60" t="s">
        <v>8</v>
      </c>
      <c r="D312" s="111" t="s">
        <v>97</v>
      </c>
      <c r="E312" s="38"/>
      <c r="F312" s="38"/>
      <c r="G312" s="138">
        <v>820.55</v>
      </c>
      <c r="H312" s="97"/>
      <c r="I312"/>
      <c r="J312"/>
      <c r="K312"/>
      <c r="L312"/>
    </row>
    <row r="313" spans="1:12" s="4" customFormat="1" ht="15" thickBot="1">
      <c r="A313" s="77"/>
      <c r="B313" s="81">
        <v>92695</v>
      </c>
      <c r="C313" s="98" t="s">
        <v>4</v>
      </c>
      <c r="D313" s="102"/>
      <c r="E313" s="36">
        <f>SUM(E314:E316)</f>
        <v>0</v>
      </c>
      <c r="F313" s="36">
        <f>SUM(F314:F316)</f>
        <v>2628228</v>
      </c>
      <c r="G313" s="135">
        <f>SUM(G314:G316)</f>
        <v>2590301.4</v>
      </c>
      <c r="H313" s="97">
        <f t="shared" si="5"/>
        <v>0.9855695167999123</v>
      </c>
      <c r="I313"/>
      <c r="J313"/>
      <c r="K313"/>
      <c r="L313"/>
    </row>
    <row r="314" spans="1:12" s="4" customFormat="1" ht="15" thickBot="1">
      <c r="A314" s="77"/>
      <c r="B314" s="83"/>
      <c r="C314" s="100" t="s">
        <v>8</v>
      </c>
      <c r="D314" s="101" t="s">
        <v>97</v>
      </c>
      <c r="E314" s="38"/>
      <c r="F314" s="46">
        <v>23728</v>
      </c>
      <c r="G314" s="133">
        <v>36580.55</v>
      </c>
      <c r="H314" s="97">
        <f t="shared" si="5"/>
        <v>1.541661749831423</v>
      </c>
      <c r="I314"/>
      <c r="J314"/>
      <c r="K314"/>
      <c r="L314"/>
    </row>
    <row r="315" spans="1:12" s="4" customFormat="1" ht="51.75" thickBot="1">
      <c r="A315" s="77"/>
      <c r="B315" s="83"/>
      <c r="C315" s="56" t="s">
        <v>176</v>
      </c>
      <c r="D315" s="104" t="s">
        <v>129</v>
      </c>
      <c r="E315" s="38"/>
      <c r="F315" s="46">
        <v>2304500</v>
      </c>
      <c r="G315" s="133">
        <v>2253720.85</v>
      </c>
      <c r="H315" s="97">
        <f t="shared" si="5"/>
        <v>0.9779652202213062</v>
      </c>
      <c r="I315"/>
      <c r="J315"/>
      <c r="K315"/>
      <c r="L315"/>
    </row>
    <row r="316" spans="1:12" s="4" customFormat="1" ht="39" thickBot="1">
      <c r="A316" s="77"/>
      <c r="B316" s="80"/>
      <c r="C316" s="100" t="s">
        <v>137</v>
      </c>
      <c r="D316" s="101" t="s">
        <v>96</v>
      </c>
      <c r="E316" s="35"/>
      <c r="F316" s="37">
        <v>300000</v>
      </c>
      <c r="G316" s="136">
        <v>300000</v>
      </c>
      <c r="H316" s="97">
        <f t="shared" si="5"/>
        <v>1</v>
      </c>
      <c r="I316"/>
      <c r="J316"/>
      <c r="K316"/>
      <c r="L316"/>
    </row>
    <row r="317" spans="1:12" s="9" customFormat="1" ht="21" thickBot="1">
      <c r="A317" s="25"/>
      <c r="B317" s="26"/>
      <c r="C317" s="27" t="s">
        <v>60</v>
      </c>
      <c r="D317" s="52"/>
      <c r="E317" s="48">
        <f>SUM(E303+E290+E278+E267+E257+E197+E190+E139+E121+E84+E72+E54+E43+E29+E24+E14+E17+E10+E67)</f>
        <v>198382500</v>
      </c>
      <c r="F317" s="48">
        <f>SUM(F303+F290+F278+F267+F257+F197+F190+F139+F121+F84+F72+F54+F43+F29+F24+F14+F17+F10+F67)</f>
        <v>222584598</v>
      </c>
      <c r="G317" s="145">
        <f>SUM(G303+G290+G278+G267+G257+G197+G190+G139+G121+G84+G72+G54+G43+G29+G14+G24+G17+G10+G67)</f>
        <v>223756067.89999998</v>
      </c>
      <c r="H317" s="97">
        <f t="shared" si="5"/>
        <v>1.0052630321708063</v>
      </c>
      <c r="I317"/>
      <c r="J317"/>
      <c r="K317"/>
      <c r="L317"/>
    </row>
    <row r="319" spans="6:8" ht="12.75">
      <c r="F319" s="146"/>
      <c r="G319" s="146"/>
      <c r="H319" s="146"/>
    </row>
    <row r="320" ht="12.75">
      <c r="E320" s="14"/>
    </row>
    <row r="321" spans="6:8" ht="12.75">
      <c r="F321" s="146"/>
      <c r="G321" s="146"/>
      <c r="H321" s="146"/>
    </row>
  </sheetData>
  <sheetProtection/>
  <mergeCells count="7">
    <mergeCell ref="F319:H319"/>
    <mergeCell ref="F321:H321"/>
    <mergeCell ref="A6:H6"/>
    <mergeCell ref="F1:H1"/>
    <mergeCell ref="F2:H2"/>
    <mergeCell ref="F3:H3"/>
    <mergeCell ref="F4:H4"/>
  </mergeCells>
  <printOptions horizontalCentered="1"/>
  <pageMargins left="0.7874015748031497" right="0.1968503937007874" top="0.3937007874015748" bottom="0.1968503937007874" header="0.1968503937007874" footer="0.196850393700787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2010-03-12T11:39:42Z</cp:lastPrinted>
  <dcterms:created xsi:type="dcterms:W3CDTF">2001-09-17T09:03:48Z</dcterms:created>
  <dcterms:modified xsi:type="dcterms:W3CDTF">2010-03-12T11:39:52Z</dcterms:modified>
  <cp:category/>
  <cp:version/>
  <cp:contentType/>
  <cp:contentStatus/>
</cp:coreProperties>
</file>