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3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'Arkusz1'!$C$1:$N$96</definedName>
  </definedNames>
  <calcPr fullCalcOnLoad="1"/>
</workbook>
</file>

<file path=xl/sharedStrings.xml><?xml version="1.0" encoding="utf-8"?>
<sst xmlns="http://schemas.openxmlformats.org/spreadsheetml/2006/main" count="180" uniqueCount="113">
  <si>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</si>
  <si>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</si>
  <si>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</si>
  <si>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</si>
  <si>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</si>
  <si>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</si>
  <si>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</si>
  <si>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</si>
  <si>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</si>
  <si>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</si>
  <si>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</si>
  <si>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Rozbudowa i modernizacja systemu transportowego Łomży  i okolic -II  etap</t>
  </si>
  <si>
    <t>Drogi publiczne gminne</t>
  </si>
  <si>
    <t>MPGKiM</t>
  </si>
  <si>
    <t xml:space="preserve">                                            </t>
  </si>
  <si>
    <t>Budowa dróg wewnętrznych na terenie ZSMiO  ul. Przykoszarowa</t>
  </si>
  <si>
    <t>Urząd Miejski       w Łomży</t>
  </si>
  <si>
    <t>Zakupy inwestycyjne- wyposażenie urzędu</t>
  </si>
  <si>
    <t>Monitoring miasta</t>
  </si>
  <si>
    <t>Licea Ogólnokształcące</t>
  </si>
  <si>
    <t>Gospodarka komunalna</t>
  </si>
  <si>
    <t>Budowa systemu gospodarki odpadami komunalnymi dla miasta Łomża i okolicznych gmin</t>
  </si>
  <si>
    <t>Budowa punktów oświetleniowych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</si>
  <si>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</si>
  <si>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</si>
  <si>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</si>
  <si>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</si>
  <si>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</si>
  <si>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</si>
  <si>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</si>
  <si>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Drogi publiczne w miastach na prawach powiatu</t>
  </si>
  <si>
    <t>Transport i Łączność</t>
  </si>
  <si>
    <t>Lokalny transport zbiorowy</t>
  </si>
  <si>
    <t>Turystyka</t>
  </si>
  <si>
    <t>Zadania w zakresie upowszechniania turystyki</t>
  </si>
  <si>
    <t>KMPSP</t>
  </si>
  <si>
    <t>Budowa miejskiej pływalni w Łomży</t>
  </si>
  <si>
    <t xml:space="preserve">Bezpieczeństwo publiczne </t>
  </si>
  <si>
    <t>Administracja  publiczna</t>
  </si>
  <si>
    <t xml:space="preserve">Gospodarka mieszkaniowa </t>
  </si>
  <si>
    <t>Kultura  i ochrona  dziedzictwa narodowego</t>
  </si>
  <si>
    <t>Pozostala  działalność</t>
  </si>
  <si>
    <t xml:space="preserve">Oświata  i  wychowanie </t>
  </si>
  <si>
    <t xml:space="preserve">Szkoły  Zawodowe </t>
  </si>
  <si>
    <t xml:space="preserve">Gospodarka  odpadami </t>
  </si>
  <si>
    <t>Muzea</t>
  </si>
  <si>
    <t>Usprawnienia drogowych połączeń regionalnych w granicach Łomży - ul.Piłsudskiego (od ul.Sz. Zambrowska do ul.Poznańskiej), Al.Legionów (od ul. Piłsudskiego do granic miasta, i Spokojna (od obecnego zakończenia do ul. Piłsudskiego)</t>
  </si>
  <si>
    <t>Budowa ul. Łąkowej</t>
  </si>
  <si>
    <t>środki wymienione w art. 5 ust. 1 pkt 2 i 3 u.f.p.</t>
  </si>
  <si>
    <t>środki pochodzące z innych  źródeł*</t>
  </si>
  <si>
    <t>Urząd Miejski w  Łomży</t>
  </si>
  <si>
    <t>Nazwa zadania inwestycyjnego</t>
  </si>
  <si>
    <t>Urząd Miejski w Łomży, planowany udział środków UE</t>
  </si>
  <si>
    <t>Urząd Miejski w Łomży</t>
  </si>
  <si>
    <t>Modernizacja stadionu miejskiego w Łomży - etap II</t>
  </si>
  <si>
    <t>Modernizacja i adaptacja zabytkowego budynku Muzeum Północno-Mazowieckiego w Łomży</t>
  </si>
  <si>
    <t>Urząd Miejski  w Łomży</t>
  </si>
  <si>
    <t xml:space="preserve">                                                                            Zadania inwestycyjne w 2010 r.                                                             </t>
  </si>
  <si>
    <t>rok budżetowy 2010 (7+8+9+10)</t>
  </si>
  <si>
    <t xml:space="preserve">Urząd Miejski w Łomży. </t>
  </si>
  <si>
    <t>Tereny sportowo-rekreacyjne nad Narwią</t>
  </si>
  <si>
    <t xml:space="preserve">Zakupy inwestycyjne na potrzeby KMPSP </t>
  </si>
  <si>
    <t>Modernizacja placów zabaw przy przedszkolach miejskich</t>
  </si>
  <si>
    <t>1.</t>
  </si>
  <si>
    <t>Przygotowanie dokumentacji i budowa zespołu rekreacji dzieciecej przy ul.Lipowej w Łomży</t>
  </si>
  <si>
    <t>Zakup agregatu pradotwórczego do zasilania awaryjnego budynku Urzędu Miejskiego w Łomży, ul. Stary Rynek 14</t>
  </si>
  <si>
    <t>Przedszkola</t>
  </si>
  <si>
    <t>Zakupy inwestycyjne dla MOSiR-u (serwer i ksero wielofunkcyjne)</t>
  </si>
  <si>
    <t>Zakupy inwestycyjne na potrzeby Muzeum Północno-Mazowieckiego</t>
  </si>
  <si>
    <t>Muzeum Północno-Mazowieckie</t>
  </si>
  <si>
    <t>Miejskie Przedsiebiorstwo Komunikacji ZB w Łomży</t>
  </si>
  <si>
    <t>Przebudowa ul. Poznańskiej</t>
  </si>
  <si>
    <t>Przebudowa Starego Rynku</t>
  </si>
  <si>
    <t>Udział krajowy</t>
  </si>
  <si>
    <t>Udział UE</t>
  </si>
  <si>
    <t>Zakup samochodu osobowo-dostawczego dla MOSiR-u</t>
  </si>
  <si>
    <t>MOSiR</t>
  </si>
  <si>
    <t>Modernizacja bazy MOSiR-u</t>
  </si>
  <si>
    <t>Przebudowa szaletu na Placu Pocztowym</t>
  </si>
  <si>
    <t>Przygotowanie inwestycji, w tym współfinansowanych przez UE(w tym opracowanie programu ogólnego kanalizacji deszczowej m.Łomża)</t>
  </si>
  <si>
    <t>Remont i modernizacja Zespołu Szkół Ogólnokształcacych w Łomży</t>
  </si>
  <si>
    <t>Szkoły Podstawowe</t>
  </si>
  <si>
    <t>Opracowanie dokumentacji technicznej na remont ogrodzenia cmentarza komunalnego przy ul. Kopernika</t>
  </si>
  <si>
    <t>Różne jednostki obsługi gospodarki mieszkaniowej</t>
  </si>
  <si>
    <t>Pozostała działalność</t>
  </si>
  <si>
    <t>Urzędy gmin (miast i miast na prawach powiatu)</t>
  </si>
  <si>
    <t>Komendy powiatowe Państwowej Straży Pożarnej</t>
  </si>
  <si>
    <t>Obrona cywilna</t>
  </si>
  <si>
    <t>Oświetlenie ulic, placów i dróg</t>
  </si>
  <si>
    <t>Filharmonie, orkiestry, chóry i kapele</t>
  </si>
  <si>
    <t>Kultura fizyczna i sport</t>
  </si>
  <si>
    <t>Instytucje kultury fizycznej</t>
  </si>
  <si>
    <t xml:space="preserve">Inwestycje zgłaszane do funduszy Unii Europejskiej i innych funduszy (wykupy,dokumentacja) </t>
  </si>
  <si>
    <t>Termomodernizacja placówek oswiatowych w Łomży-  w tym SP 2, 4 i 9</t>
  </si>
  <si>
    <t>Opracowanie dokumentacji i budowa  boisk sportowych</t>
  </si>
  <si>
    <t>Internaty i bursy szkolne</t>
  </si>
  <si>
    <t>Edukacyjna opieka wychowawcza</t>
  </si>
  <si>
    <t>KMP</t>
  </si>
  <si>
    <t>Wpłaty jednostek na fundusz celowy na finansowanie i dofinansowanie zadań inwestycyjnych (Policji)</t>
  </si>
  <si>
    <t xml:space="preserve">MPGKiM ZB w Łomży </t>
  </si>
  <si>
    <t>środki z gmin</t>
  </si>
  <si>
    <t>RPO WP</t>
  </si>
  <si>
    <t>POIiŚ</t>
  </si>
  <si>
    <t>Urząd Miejski w lomży (planowany udział srodków NPPDL)</t>
  </si>
  <si>
    <t xml:space="preserve"> Urząd Miejski w Łomży (planowany udział srodków NPPDL )</t>
  </si>
  <si>
    <t>Budowa ul.Bartniczej. Polowa, Stasica,Senatorska,Zielna</t>
  </si>
  <si>
    <t>Roboty remontowo modernizacyjne budynku Bursy nr 3 przy ul.Polnej16</t>
  </si>
  <si>
    <t>Nakłady  niekwalifikowalne</t>
  </si>
  <si>
    <t>Rewitalizacja wraz z adaptacją  poddaszy  na mieszkania komunalne w bud.Senatorska 3 , Rządowa 10</t>
  </si>
  <si>
    <t xml:space="preserve">Dotacje celowe przekazane do samorządu województwa na inwestycje i zakupy inwestycyjne realizowane na podstawie porozumień między jst.-Wirtualna Łomża - infrastruktura rozwiazań społeczeństwa informacyjnego w mieście Łomża i okolicach </t>
  </si>
  <si>
    <t>Przebudowa sali widowiskowej przy PUW ul.Nowa 2 w Łomży na potrzeby Filharmonii Kameralnej im. Witolda Lutosławskiego w Łomży</t>
  </si>
  <si>
    <t>Zakup instrumentów muzycznych dla Filharmonii Kameralnej im. Witolda Lutosławskiego w Łomży</t>
  </si>
  <si>
    <t>Dotacje celowe z budżetu na finansowanie lub dofinanowanie kosztów realizacji inwestycji i zakupów inwestycyjnych zakładów budżetowych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</si>
</sst>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0.0"/>
  </numFmts>
  <fonts count="37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sz val="6"/>
      <name val="Arial CE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top" wrapText="1"/>
    </xf>
    <xf numFmtId="3" fontId="0" fillId="0" borderId="12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3" fontId="9" fillId="0" borderId="11" xfId="0" applyNumberFormat="1" applyFont="1" applyBorder="1" applyAlignment="1" applyProtection="1">
      <alignment horizontal="left" vertical="center"/>
      <protection/>
    </xf>
    <xf numFmtId="3" fontId="9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 applyProtection="1">
      <alignment horizontal="left" vertical="center"/>
      <protection/>
    </xf>
    <xf numFmtId="3" fontId="6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wrapText="1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0" fillId="0" borderId="11" xfId="0" applyNumberFormat="1" applyFont="1" applyBorder="1" applyAlignment="1" applyProtection="1">
      <alignment horizontal="left" vertical="center"/>
      <protection/>
    </xf>
    <xf numFmtId="3" fontId="11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3" fontId="5" fillId="0" borderId="11" xfId="0" applyNumberFormat="1" applyFont="1" applyBorder="1" applyAlignment="1" applyProtection="1">
      <alignment horizontal="left" vertical="center"/>
      <protection/>
    </xf>
    <xf numFmtId="3" fontId="5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3" fontId="8" fillId="0" borderId="11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vertical="top" wrapText="1"/>
    </xf>
    <xf numFmtId="0" fontId="5" fillId="24" borderId="11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10" fillId="0" borderId="11" xfId="0" applyNumberFormat="1" applyFont="1" applyBorder="1" applyAlignment="1" applyProtection="1">
      <alignment horizontal="left" vertical="center" wrapText="1"/>
      <protection/>
    </xf>
    <xf numFmtId="3" fontId="10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3" fontId="9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3" fontId="14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0" fillId="0" borderId="13" xfId="0" applyNumberFormat="1" applyFont="1" applyBorder="1" applyAlignment="1" applyProtection="1">
      <alignment horizontal="left" vertical="center" wrapText="1"/>
      <protection/>
    </xf>
    <xf numFmtId="3" fontId="0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horizontal="left" vertical="center"/>
      <protection/>
    </xf>
    <xf numFmtId="3" fontId="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3" fontId="17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 applyProtection="1">
      <alignment horizontal="left" vertical="center"/>
      <protection/>
    </xf>
    <xf numFmtId="3" fontId="8" fillId="0" borderId="11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15" fillId="0" borderId="11" xfId="0" applyFont="1" applyBorder="1" applyAlignment="1">
      <alignment horizontal="center" wrapText="1"/>
    </xf>
    <xf numFmtId="0" fontId="9" fillId="25" borderId="11" xfId="0" applyFont="1" applyFill="1" applyBorder="1" applyAlignment="1">
      <alignment horizontal="left" vertical="center"/>
    </xf>
    <xf numFmtId="0" fontId="9" fillId="25" borderId="11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 applyProtection="1">
      <alignment horizontal="center" vertical="center" wrapText="1"/>
      <protection/>
    </xf>
    <xf numFmtId="0" fontId="8" fillId="25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5" fillId="25" borderId="11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view="pageBreakPreview" zoomScaleSheetLayoutView="100" workbookViewId="0" topLeftCell="D82">
      <selection activeCell="J92" sqref="J92"/>
    </sheetView>
  </sheetViews>
  <sheetFormatPr defaultColWidth="11.57421875" defaultRowHeight="12.75"/>
  <cols>
    <col min="1" max="1" width="0" style="0" hidden="1" customWidth="1"/>
    <col min="2" max="2" width="1.8515625" style="0" customWidth="1"/>
    <col min="3" max="3" width="8.57421875" style="0" customWidth="1"/>
    <col min="4" max="4" width="6.7109375" style="0" customWidth="1"/>
    <col min="5" max="5" width="6.00390625" style="0" customWidth="1"/>
    <col min="6" max="6" width="5.7109375" style="0" customWidth="1"/>
    <col min="7" max="7" width="36.421875" style="1" customWidth="1"/>
    <col min="8" max="8" width="0" style="0" hidden="1" customWidth="1"/>
    <col min="9" max="10" width="12.28125" style="0" customWidth="1"/>
    <col min="11" max="11" width="16.140625" style="0" customWidth="1"/>
    <col min="12" max="12" width="13.8515625" style="0" customWidth="1"/>
    <col min="13" max="13" width="12.8515625" style="0" customWidth="1"/>
    <col min="14" max="14" width="17.421875" style="2" customWidth="1"/>
  </cols>
  <sheetData>
    <row r="1" spans="1:14" ht="18">
      <c r="A1" s="72"/>
      <c r="B1" s="72"/>
      <c r="C1" s="115" t="s">
        <v>57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2" customHeight="1">
      <c r="A2" s="72"/>
      <c r="B2" s="72"/>
      <c r="C2" s="85"/>
      <c r="D2" s="85"/>
      <c r="E2" s="85"/>
      <c r="F2" s="85"/>
      <c r="G2" s="85"/>
      <c r="H2" s="86"/>
      <c r="I2" s="85"/>
      <c r="J2" s="85"/>
      <c r="K2" s="85"/>
      <c r="L2" s="85"/>
      <c r="M2" s="85"/>
      <c r="N2" s="87" t="s">
        <v>0</v>
      </c>
    </row>
    <row r="3" spans="1:14" ht="12.75">
      <c r="A3" s="72"/>
      <c r="B3" s="72"/>
      <c r="C3" s="116" t="s">
        <v>1</v>
      </c>
      <c r="D3" s="117" t="s">
        <v>2</v>
      </c>
      <c r="E3" s="117" t="s">
        <v>3</v>
      </c>
      <c r="F3" s="117" t="s">
        <v>4</v>
      </c>
      <c r="G3" s="118" t="s">
        <v>51</v>
      </c>
      <c r="H3" s="119" t="s">
        <v>5</v>
      </c>
      <c r="I3" s="118" t="s">
        <v>6</v>
      </c>
      <c r="J3" s="118"/>
      <c r="K3" s="118"/>
      <c r="L3" s="118"/>
      <c r="M3" s="118"/>
      <c r="N3" s="120" t="s">
        <v>7</v>
      </c>
    </row>
    <row r="4" spans="1:14" ht="12.75">
      <c r="A4" s="72"/>
      <c r="B4" s="72"/>
      <c r="C4" s="116"/>
      <c r="D4" s="116"/>
      <c r="E4" s="116"/>
      <c r="F4" s="116"/>
      <c r="G4" s="118"/>
      <c r="H4" s="119"/>
      <c r="I4" s="118" t="s">
        <v>58</v>
      </c>
      <c r="J4" s="118" t="s">
        <v>8</v>
      </c>
      <c r="K4" s="118"/>
      <c r="L4" s="118"/>
      <c r="M4" s="118"/>
      <c r="N4" s="120"/>
    </row>
    <row r="5" spans="1:14" ht="12.75" customHeight="1">
      <c r="A5" s="72"/>
      <c r="B5" s="72"/>
      <c r="C5" s="116"/>
      <c r="D5" s="116"/>
      <c r="E5" s="116"/>
      <c r="F5" s="116"/>
      <c r="G5" s="118"/>
      <c r="H5" s="119"/>
      <c r="I5" s="118"/>
      <c r="J5" s="118" t="s">
        <v>9</v>
      </c>
      <c r="K5" s="118" t="s">
        <v>10</v>
      </c>
      <c r="L5" s="122" t="s">
        <v>49</v>
      </c>
      <c r="M5" s="118" t="s">
        <v>48</v>
      </c>
      <c r="N5" s="120"/>
    </row>
    <row r="6" spans="1:14" ht="12.75">
      <c r="A6" s="72"/>
      <c r="B6" s="72"/>
      <c r="C6" s="116"/>
      <c r="D6" s="116"/>
      <c r="E6" s="116"/>
      <c r="F6" s="116"/>
      <c r="G6" s="118"/>
      <c r="H6" s="119"/>
      <c r="I6" s="118"/>
      <c r="J6" s="118"/>
      <c r="K6" s="118"/>
      <c r="L6" s="118"/>
      <c r="M6" s="118"/>
      <c r="N6" s="120"/>
    </row>
    <row r="7" spans="1:14" ht="42" customHeight="1">
      <c r="A7" s="72"/>
      <c r="B7" s="72"/>
      <c r="C7" s="116"/>
      <c r="D7" s="116"/>
      <c r="E7" s="116"/>
      <c r="F7" s="116"/>
      <c r="G7" s="118"/>
      <c r="H7" s="119"/>
      <c r="I7" s="118"/>
      <c r="J7" s="118"/>
      <c r="K7" s="118"/>
      <c r="L7" s="118"/>
      <c r="M7" s="118"/>
      <c r="N7" s="120"/>
    </row>
    <row r="8" spans="1:14" ht="12.75">
      <c r="A8" s="72"/>
      <c r="B8" s="72"/>
      <c r="C8" s="88">
        <v>1</v>
      </c>
      <c r="D8" s="88">
        <v>2</v>
      </c>
      <c r="E8" s="88">
        <v>3</v>
      </c>
      <c r="F8" s="88">
        <v>4</v>
      </c>
      <c r="G8" s="88">
        <v>5</v>
      </c>
      <c r="H8" s="89">
        <v>6</v>
      </c>
      <c r="I8" s="88">
        <v>6</v>
      </c>
      <c r="J8" s="88">
        <v>7</v>
      </c>
      <c r="K8" s="88">
        <v>8</v>
      </c>
      <c r="L8" s="88">
        <v>9</v>
      </c>
      <c r="M8" s="88">
        <v>10</v>
      </c>
      <c r="N8" s="90">
        <v>11</v>
      </c>
    </row>
    <row r="9" spans="1:14" ht="12.75">
      <c r="A9" s="72"/>
      <c r="B9" s="72"/>
      <c r="C9" s="22"/>
      <c r="D9" s="22"/>
      <c r="E9" s="22"/>
      <c r="F9" s="22"/>
      <c r="G9" s="22"/>
      <c r="H9" s="23"/>
      <c r="I9" s="22"/>
      <c r="J9" s="22"/>
      <c r="K9" s="22"/>
      <c r="L9" s="22"/>
      <c r="M9" s="22"/>
      <c r="N9" s="24"/>
    </row>
    <row r="10" spans="1:14" ht="15">
      <c r="A10" s="72"/>
      <c r="B10" s="72"/>
      <c r="C10" s="25"/>
      <c r="D10" s="26">
        <v>600</v>
      </c>
      <c r="E10" s="27"/>
      <c r="F10" s="26"/>
      <c r="G10" s="28" t="s">
        <v>31</v>
      </c>
      <c r="H10" s="29" t="e">
        <f>H11+H14+H18</f>
        <v>#REF!</v>
      </c>
      <c r="I10" s="30">
        <f>SUM(J10:M10)</f>
        <v>25204513</v>
      </c>
      <c r="J10" s="30">
        <f>SUM(J11+J14+J18)</f>
        <v>12614465</v>
      </c>
      <c r="K10" s="30">
        <f>SUM(K11+K14+K18)</f>
        <v>11300048</v>
      </c>
      <c r="L10" s="30">
        <f>SUM(L11+L14+L18)</f>
        <v>1290000</v>
      </c>
      <c r="M10" s="30">
        <f>SUM(M11+M14+M18)</f>
        <v>0</v>
      </c>
      <c r="N10" s="31"/>
    </row>
    <row r="11" spans="1:14" ht="23.25" customHeight="1">
      <c r="A11" s="72"/>
      <c r="B11" s="72"/>
      <c r="C11" s="25"/>
      <c r="D11" s="26"/>
      <c r="E11" s="27">
        <v>60004</v>
      </c>
      <c r="F11" s="26"/>
      <c r="G11" s="28" t="s">
        <v>32</v>
      </c>
      <c r="H11" s="29">
        <f>H13</f>
        <v>38360000</v>
      </c>
      <c r="I11" s="30">
        <f>I12+I13</f>
        <v>4454000</v>
      </c>
      <c r="J11" s="30">
        <f>J12+J13</f>
        <v>1310552</v>
      </c>
      <c r="K11" s="30">
        <f>K12+K13</f>
        <v>3143448</v>
      </c>
      <c r="L11" s="30">
        <f>SUM(L13:L13)</f>
        <v>0</v>
      </c>
      <c r="M11" s="30">
        <f>SUM(M13:M13)</f>
        <v>0</v>
      </c>
      <c r="N11" s="31"/>
    </row>
    <row r="12" spans="1:14" ht="51">
      <c r="A12" s="72"/>
      <c r="B12" s="72"/>
      <c r="C12" s="25">
        <v>1</v>
      </c>
      <c r="D12" s="26"/>
      <c r="E12" s="27"/>
      <c r="F12" s="26">
        <v>6210</v>
      </c>
      <c r="G12" s="113" t="s">
        <v>112</v>
      </c>
      <c r="H12" s="29"/>
      <c r="I12" s="30">
        <f>J12</f>
        <v>30000</v>
      </c>
      <c r="J12" s="30">
        <v>30000</v>
      </c>
      <c r="K12" s="30"/>
      <c r="L12" s="30"/>
      <c r="M12" s="30"/>
      <c r="N12" s="31"/>
    </row>
    <row r="13" spans="1:14" ht="46.5" customHeight="1">
      <c r="A13" s="72"/>
      <c r="B13" s="72"/>
      <c r="C13" s="25">
        <v>2</v>
      </c>
      <c r="D13" s="26"/>
      <c r="E13" s="27"/>
      <c r="F13" s="26">
        <v>6050</v>
      </c>
      <c r="G13" s="91" t="s">
        <v>11</v>
      </c>
      <c r="H13" s="32">
        <v>38360000</v>
      </c>
      <c r="I13" s="33">
        <f>SUM(J13:M13)</f>
        <v>4424000</v>
      </c>
      <c r="J13" s="33">
        <v>1280552</v>
      </c>
      <c r="K13" s="33">
        <v>3143448</v>
      </c>
      <c r="L13" s="33">
        <v>0</v>
      </c>
      <c r="M13" s="33">
        <v>0</v>
      </c>
      <c r="N13" s="92" t="s">
        <v>70</v>
      </c>
    </row>
    <row r="14" spans="1:14" ht="30">
      <c r="A14" s="72"/>
      <c r="B14" s="72"/>
      <c r="C14" s="34"/>
      <c r="D14" s="26"/>
      <c r="E14" s="26">
        <v>60015</v>
      </c>
      <c r="F14" s="26"/>
      <c r="G14" s="35" t="s">
        <v>30</v>
      </c>
      <c r="H14" s="29">
        <f>SUM(H15:H16)</f>
        <v>55000000</v>
      </c>
      <c r="I14" s="30">
        <f>SUM(I15:I17)</f>
        <v>14668613</v>
      </c>
      <c r="J14" s="30">
        <f>SUM(J15:J17)</f>
        <v>6512013</v>
      </c>
      <c r="K14" s="30">
        <f>SUM(K15:K17)</f>
        <v>8156600</v>
      </c>
      <c r="L14" s="30">
        <f>SUM(L15:L17)</f>
        <v>0</v>
      </c>
      <c r="M14" s="30">
        <f>SUM(M15:M17)</f>
        <v>0</v>
      </c>
      <c r="N14" s="31"/>
    </row>
    <row r="15" spans="1:14" ht="48" customHeight="1">
      <c r="A15" s="72"/>
      <c r="B15" s="93"/>
      <c r="C15" s="34">
        <v>1</v>
      </c>
      <c r="D15" s="36"/>
      <c r="E15" s="36"/>
      <c r="F15" s="37">
        <v>6050</v>
      </c>
      <c r="G15" s="94" t="s">
        <v>92</v>
      </c>
      <c r="H15" s="38">
        <v>6500000</v>
      </c>
      <c r="I15" s="18">
        <f>SUM(J15:M15)</f>
        <v>700000</v>
      </c>
      <c r="J15" s="18">
        <v>700000</v>
      </c>
      <c r="K15" s="18">
        <v>0</v>
      </c>
      <c r="L15" s="21">
        <v>0</v>
      </c>
      <c r="M15" s="30">
        <v>0</v>
      </c>
      <c r="N15" s="39" t="s">
        <v>50</v>
      </c>
    </row>
    <row r="16" spans="1:14" ht="98.25" customHeight="1">
      <c r="A16" s="72"/>
      <c r="B16" s="95"/>
      <c r="C16" s="77">
        <v>2</v>
      </c>
      <c r="D16" s="78"/>
      <c r="E16" s="78"/>
      <c r="F16" s="79">
        <v>6050</v>
      </c>
      <c r="G16" s="96" t="s">
        <v>46</v>
      </c>
      <c r="H16" s="80">
        <v>48500000</v>
      </c>
      <c r="I16" s="81">
        <f>SUM(J16:M16)</f>
        <v>10448613</v>
      </c>
      <c r="J16" s="81">
        <v>2292013</v>
      </c>
      <c r="K16" s="81">
        <v>8156600</v>
      </c>
      <c r="L16" s="82">
        <v>0</v>
      </c>
      <c r="M16" s="83">
        <v>0</v>
      </c>
      <c r="N16" s="84" t="s">
        <v>59</v>
      </c>
    </row>
    <row r="17" spans="1:14" ht="45.75" customHeight="1">
      <c r="A17" s="72"/>
      <c r="B17" s="61"/>
      <c r="C17" s="34">
        <v>3</v>
      </c>
      <c r="D17" s="36"/>
      <c r="E17" s="36"/>
      <c r="F17" s="79">
        <v>6050</v>
      </c>
      <c r="G17" s="94" t="s">
        <v>71</v>
      </c>
      <c r="H17" s="40"/>
      <c r="I17" s="18">
        <f>SUM(J17:M17)</f>
        <v>3520000</v>
      </c>
      <c r="J17" s="18">
        <v>3520000</v>
      </c>
      <c r="K17" s="18"/>
      <c r="L17" s="21"/>
      <c r="M17" s="30"/>
      <c r="N17" s="39" t="s">
        <v>104</v>
      </c>
    </row>
    <row r="18" spans="1:14" ht="26.25" customHeight="1">
      <c r="A18" s="72"/>
      <c r="B18" s="93"/>
      <c r="C18" s="25"/>
      <c r="D18" s="42"/>
      <c r="E18" s="26">
        <v>60016</v>
      </c>
      <c r="F18" s="26"/>
      <c r="G18" s="43" t="s">
        <v>12</v>
      </c>
      <c r="H18" s="29" t="e">
        <f>SUM(H19:H41)</f>
        <v>#REF!</v>
      </c>
      <c r="I18" s="30">
        <f>SUM(I19:I22)</f>
        <v>6081900</v>
      </c>
      <c r="J18" s="30">
        <f>SUM(J19:J22)</f>
        <v>4791900</v>
      </c>
      <c r="K18" s="30">
        <f>SUM(K19:K22)</f>
        <v>0</v>
      </c>
      <c r="L18" s="30">
        <f>SUM(L19:L22)</f>
        <v>1290000</v>
      </c>
      <c r="M18" s="30">
        <f>SUM(M19:M22)</f>
        <v>0</v>
      </c>
      <c r="N18" s="44"/>
    </row>
    <row r="19" spans="1:14" ht="59.25" customHeight="1">
      <c r="A19" s="72"/>
      <c r="B19" s="93"/>
      <c r="C19" s="34">
        <v>1</v>
      </c>
      <c r="D19" s="36"/>
      <c r="E19" s="36"/>
      <c r="F19" s="37">
        <v>6050</v>
      </c>
      <c r="G19" s="94" t="s">
        <v>79</v>
      </c>
      <c r="H19" s="45">
        <v>500000</v>
      </c>
      <c r="I19" s="18">
        <f>SUM(J19:M19)</f>
        <v>500000</v>
      </c>
      <c r="J19" s="18">
        <v>500000</v>
      </c>
      <c r="K19" s="18"/>
      <c r="L19" s="21">
        <v>0</v>
      </c>
      <c r="M19" s="30">
        <v>0</v>
      </c>
      <c r="N19" s="39" t="s">
        <v>53</v>
      </c>
    </row>
    <row r="20" spans="1:14" ht="34.5" customHeight="1">
      <c r="A20" s="72"/>
      <c r="B20" s="72"/>
      <c r="C20" s="41">
        <v>2</v>
      </c>
      <c r="D20" s="36"/>
      <c r="E20" s="36"/>
      <c r="F20" s="37">
        <v>6050</v>
      </c>
      <c r="G20" s="19" t="s">
        <v>72</v>
      </c>
      <c r="H20" s="38">
        <v>1300000</v>
      </c>
      <c r="I20" s="18">
        <f>SUM(J20:M20)</f>
        <v>500000</v>
      </c>
      <c r="J20" s="18">
        <v>500000</v>
      </c>
      <c r="K20" s="18"/>
      <c r="L20" s="21">
        <v>0</v>
      </c>
      <c r="M20" s="30">
        <v>0</v>
      </c>
      <c r="N20" s="39" t="s">
        <v>53</v>
      </c>
    </row>
    <row r="21" spans="1:14" ht="29.25" customHeight="1">
      <c r="A21" s="72"/>
      <c r="B21" s="72"/>
      <c r="C21" s="41">
        <v>3</v>
      </c>
      <c r="D21" s="36"/>
      <c r="E21" s="36"/>
      <c r="F21" s="37">
        <v>6050</v>
      </c>
      <c r="G21" s="94" t="s">
        <v>105</v>
      </c>
      <c r="H21" s="38">
        <v>6058300</v>
      </c>
      <c r="I21" s="18">
        <f>SUM(J21:M21)</f>
        <v>2500000</v>
      </c>
      <c r="J21" s="18">
        <v>2500000</v>
      </c>
      <c r="K21" s="18"/>
      <c r="L21" s="21">
        <v>0</v>
      </c>
      <c r="M21" s="30">
        <v>0</v>
      </c>
      <c r="N21" s="39" t="s">
        <v>53</v>
      </c>
    </row>
    <row r="22" spans="1:14" ht="36" customHeight="1">
      <c r="A22" s="72"/>
      <c r="B22" s="72"/>
      <c r="C22" s="46">
        <v>4</v>
      </c>
      <c r="D22" s="36"/>
      <c r="E22" s="36"/>
      <c r="F22" s="37">
        <v>6050</v>
      </c>
      <c r="G22" s="94" t="s">
        <v>47</v>
      </c>
      <c r="H22" s="38"/>
      <c r="I22" s="18">
        <f>SUM(J22:M22)</f>
        <v>2581900</v>
      </c>
      <c r="J22" s="18">
        <v>1291900</v>
      </c>
      <c r="K22" s="18"/>
      <c r="L22" s="21">
        <v>1290000</v>
      </c>
      <c r="M22" s="30"/>
      <c r="N22" s="39" t="s">
        <v>103</v>
      </c>
    </row>
    <row r="23" spans="1:14" ht="22.5" customHeight="1">
      <c r="A23" s="72"/>
      <c r="B23" s="72"/>
      <c r="C23" s="47"/>
      <c r="D23" s="37">
        <v>630</v>
      </c>
      <c r="E23" s="36"/>
      <c r="F23" s="37"/>
      <c r="G23" s="48" t="s">
        <v>33</v>
      </c>
      <c r="H23" s="49">
        <f>H24</f>
        <v>10600000</v>
      </c>
      <c r="I23" s="50">
        <f>I24+I26</f>
        <v>33151631</v>
      </c>
      <c r="J23" s="50">
        <f>J24+J26</f>
        <v>2962705</v>
      </c>
      <c r="K23" s="50">
        <f>K24+K26</f>
        <v>16639295</v>
      </c>
      <c r="L23" s="50">
        <f>L24+L26</f>
        <v>0</v>
      </c>
      <c r="M23" s="50">
        <f>M24+M26</f>
        <v>13549631</v>
      </c>
      <c r="N23" s="39"/>
    </row>
    <row r="24" spans="1:14" ht="30">
      <c r="A24" s="72"/>
      <c r="B24" s="72"/>
      <c r="C24" s="47"/>
      <c r="D24" s="36"/>
      <c r="E24" s="37">
        <v>63003</v>
      </c>
      <c r="F24" s="37"/>
      <c r="G24" s="48" t="s">
        <v>34</v>
      </c>
      <c r="H24" s="49">
        <f>H25</f>
        <v>10600000</v>
      </c>
      <c r="I24" s="50">
        <f>SUM(I25)</f>
        <v>1400000</v>
      </c>
      <c r="J24" s="50">
        <f>J25</f>
        <v>1400000</v>
      </c>
      <c r="K24" s="50">
        <f>K25</f>
        <v>0</v>
      </c>
      <c r="L24" s="50">
        <f>SUM(L25)</f>
        <v>0</v>
      </c>
      <c r="M24" s="50">
        <f>SUM(M25)</f>
        <v>0</v>
      </c>
      <c r="N24" s="39"/>
    </row>
    <row r="25" spans="1:14" ht="29.25" customHeight="1">
      <c r="A25" s="72"/>
      <c r="B25" s="72"/>
      <c r="C25" s="51">
        <v>1</v>
      </c>
      <c r="D25" s="36"/>
      <c r="E25" s="36"/>
      <c r="F25" s="37">
        <v>6050</v>
      </c>
      <c r="G25" s="19" t="s">
        <v>60</v>
      </c>
      <c r="H25" s="38">
        <v>10600000</v>
      </c>
      <c r="I25" s="18">
        <f>J25+K25+L25+M25</f>
        <v>1400000</v>
      </c>
      <c r="J25" s="18">
        <v>1400000</v>
      </c>
      <c r="K25" s="18"/>
      <c r="L25" s="21">
        <v>0</v>
      </c>
      <c r="M25" s="18">
        <v>0</v>
      </c>
      <c r="N25" s="39" t="s">
        <v>59</v>
      </c>
    </row>
    <row r="26" spans="1:15" ht="33" customHeight="1">
      <c r="A26" s="72"/>
      <c r="B26" s="72"/>
      <c r="C26" s="51"/>
      <c r="D26" s="36"/>
      <c r="E26" s="37">
        <v>63095</v>
      </c>
      <c r="F26" s="37"/>
      <c r="G26" s="106" t="s">
        <v>84</v>
      </c>
      <c r="H26" s="38"/>
      <c r="I26" s="50">
        <f>I27+I30</f>
        <v>31751631</v>
      </c>
      <c r="J26" s="50">
        <f>J27+J30</f>
        <v>1562705</v>
      </c>
      <c r="K26" s="50">
        <f>K27+K30</f>
        <v>16639295</v>
      </c>
      <c r="L26" s="52">
        <f>L27+L30</f>
        <v>0</v>
      </c>
      <c r="M26" s="50">
        <f>M27+M30</f>
        <v>13549631</v>
      </c>
      <c r="N26" s="39"/>
      <c r="O26" s="74">
        <f>J26+M26</f>
        <v>15112336</v>
      </c>
    </row>
    <row r="27" spans="1:14" ht="33" customHeight="1">
      <c r="A27" s="72"/>
      <c r="B27" s="72"/>
      <c r="C27" s="51">
        <v>1</v>
      </c>
      <c r="D27" s="36"/>
      <c r="E27" s="37"/>
      <c r="F27" s="79"/>
      <c r="G27" s="94" t="s">
        <v>54</v>
      </c>
      <c r="H27" s="38"/>
      <c r="I27" s="18">
        <f>I28+I29</f>
        <v>14640000</v>
      </c>
      <c r="J27" s="18">
        <f>J29</f>
        <v>1282000</v>
      </c>
      <c r="K27" s="50">
        <f>K28+K29</f>
        <v>6038000</v>
      </c>
      <c r="L27" s="52"/>
      <c r="M27" s="50">
        <f>M28</f>
        <v>7320000</v>
      </c>
      <c r="N27" s="39" t="s">
        <v>59</v>
      </c>
    </row>
    <row r="28" spans="1:14" ht="30.75" customHeight="1">
      <c r="A28" s="72"/>
      <c r="B28" s="72"/>
      <c r="C28" s="51"/>
      <c r="D28" s="36"/>
      <c r="E28" s="36"/>
      <c r="F28" s="37">
        <v>6058</v>
      </c>
      <c r="G28" s="94" t="s">
        <v>74</v>
      </c>
      <c r="H28" s="38"/>
      <c r="I28" s="18">
        <f>SUM(J28:M28)</f>
        <v>7320000</v>
      </c>
      <c r="J28" s="18"/>
      <c r="K28" s="18"/>
      <c r="L28" s="21"/>
      <c r="M28" s="73">
        <v>7320000</v>
      </c>
      <c r="N28" s="39" t="s">
        <v>101</v>
      </c>
    </row>
    <row r="29" spans="1:14" ht="30.75" customHeight="1">
      <c r="A29" s="72"/>
      <c r="B29" s="72"/>
      <c r="C29" s="51"/>
      <c r="D29" s="36"/>
      <c r="E29" s="36"/>
      <c r="F29" s="37">
        <v>6059</v>
      </c>
      <c r="G29" s="94" t="s">
        <v>73</v>
      </c>
      <c r="H29" s="38"/>
      <c r="I29" s="18">
        <f>SUM(J29:M29)</f>
        <v>7320000</v>
      </c>
      <c r="J29" s="20">
        <v>1282000</v>
      </c>
      <c r="K29" s="18">
        <v>6038000</v>
      </c>
      <c r="L29" s="21"/>
      <c r="M29" s="18"/>
      <c r="N29" s="39"/>
    </row>
    <row r="30" spans="1:14" ht="39.75" customHeight="1">
      <c r="A30" s="72"/>
      <c r="B30" s="72"/>
      <c r="C30" s="51">
        <v>2</v>
      </c>
      <c r="D30" s="36"/>
      <c r="E30" s="36"/>
      <c r="F30" s="37"/>
      <c r="G30" s="94" t="s">
        <v>36</v>
      </c>
      <c r="H30" s="38"/>
      <c r="I30" s="18">
        <f>I31+I32</f>
        <v>17111631</v>
      </c>
      <c r="J30" s="20">
        <f>J31+J32</f>
        <v>280705</v>
      </c>
      <c r="K30" s="18">
        <f>K31+K32</f>
        <v>10601295</v>
      </c>
      <c r="L30" s="21"/>
      <c r="M30" s="18">
        <f>M31</f>
        <v>6229631</v>
      </c>
      <c r="N30" s="39" t="s">
        <v>59</v>
      </c>
    </row>
    <row r="31" spans="1:14" ht="39.75" customHeight="1">
      <c r="A31" s="72"/>
      <c r="B31" s="72"/>
      <c r="C31" s="51"/>
      <c r="D31" s="36"/>
      <c r="E31" s="36"/>
      <c r="F31" s="37">
        <v>6058</v>
      </c>
      <c r="G31" s="94" t="s">
        <v>74</v>
      </c>
      <c r="H31" s="38"/>
      <c r="I31" s="18">
        <f>M31</f>
        <v>6229631</v>
      </c>
      <c r="J31" s="20"/>
      <c r="K31" s="18"/>
      <c r="L31" s="21"/>
      <c r="M31" s="18">
        <v>6229631</v>
      </c>
      <c r="N31" s="39" t="s">
        <v>101</v>
      </c>
    </row>
    <row r="32" spans="1:14" ht="39.75" customHeight="1">
      <c r="A32" s="72"/>
      <c r="B32" s="72"/>
      <c r="C32" s="51"/>
      <c r="D32" s="36"/>
      <c r="E32" s="36"/>
      <c r="F32" s="37">
        <v>6059</v>
      </c>
      <c r="G32" s="94" t="s">
        <v>73</v>
      </c>
      <c r="H32" s="38"/>
      <c r="I32" s="18">
        <f>J32+K32</f>
        <v>10882000</v>
      </c>
      <c r="J32" s="20">
        <v>280705</v>
      </c>
      <c r="K32" s="18">
        <v>10601295</v>
      </c>
      <c r="L32" s="21"/>
      <c r="M32" s="18"/>
      <c r="N32" s="39"/>
    </row>
    <row r="33" spans="1:14" ht="21.75" customHeight="1">
      <c r="A33" s="72"/>
      <c r="B33" s="72"/>
      <c r="C33" s="53"/>
      <c r="D33" s="26">
        <v>700</v>
      </c>
      <c r="E33" s="26"/>
      <c r="F33" s="26"/>
      <c r="G33" s="54" t="s">
        <v>39</v>
      </c>
      <c r="H33" s="29" t="e">
        <f>H34</f>
        <v>#REF!</v>
      </c>
      <c r="I33" s="30">
        <f>I34+I36</f>
        <v>1500000</v>
      </c>
      <c r="J33" s="30">
        <f>J34+J36</f>
        <v>1500000</v>
      </c>
      <c r="K33" s="30">
        <f>K34+K36</f>
        <v>0</v>
      </c>
      <c r="L33" s="30">
        <f>L34+L36</f>
        <v>0</v>
      </c>
      <c r="M33" s="30">
        <f>M34+M36</f>
        <v>0</v>
      </c>
      <c r="N33" s="55"/>
    </row>
    <row r="34" spans="1:14" ht="28.5" customHeight="1">
      <c r="A34" s="72"/>
      <c r="B34" s="72"/>
      <c r="C34" s="53"/>
      <c r="D34" s="26"/>
      <c r="E34" s="26">
        <v>70004</v>
      </c>
      <c r="F34" s="26"/>
      <c r="G34" s="54" t="s">
        <v>83</v>
      </c>
      <c r="H34" s="29" t="e">
        <f>H37+#REF!</f>
        <v>#REF!</v>
      </c>
      <c r="I34" s="30">
        <f>I35</f>
        <v>500000</v>
      </c>
      <c r="J34" s="30">
        <f>J35</f>
        <v>500000</v>
      </c>
      <c r="K34" s="30">
        <f>K35</f>
        <v>0</v>
      </c>
      <c r="L34" s="30">
        <f>L35</f>
        <v>0</v>
      </c>
      <c r="M34" s="30">
        <f>M35</f>
        <v>0</v>
      </c>
      <c r="N34" s="55"/>
    </row>
    <row r="35" spans="1:14" ht="40.5" customHeight="1">
      <c r="A35" s="72"/>
      <c r="B35" s="72"/>
      <c r="C35" s="75">
        <v>1</v>
      </c>
      <c r="D35" s="26"/>
      <c r="E35" s="26"/>
      <c r="F35" s="26">
        <v>6210</v>
      </c>
      <c r="G35" s="94" t="s">
        <v>112</v>
      </c>
      <c r="H35" s="29"/>
      <c r="I35" s="33">
        <f>J35+K35</f>
        <v>500000</v>
      </c>
      <c r="J35" s="33">
        <v>500000</v>
      </c>
      <c r="K35" s="33"/>
      <c r="L35" s="30"/>
      <c r="M35" s="30"/>
      <c r="N35" s="55" t="s">
        <v>13</v>
      </c>
    </row>
    <row r="36" spans="1:14" ht="24" customHeight="1">
      <c r="A36" s="72"/>
      <c r="B36" s="72"/>
      <c r="C36" s="109"/>
      <c r="D36" s="110"/>
      <c r="E36" s="110">
        <v>70095</v>
      </c>
      <c r="F36" s="110"/>
      <c r="G36" s="69" t="s">
        <v>84</v>
      </c>
      <c r="H36" s="111"/>
      <c r="I36" s="70">
        <f>I37</f>
        <v>1000000</v>
      </c>
      <c r="J36" s="70">
        <f>J37</f>
        <v>1000000</v>
      </c>
      <c r="K36" s="70">
        <f>K37</f>
        <v>0</v>
      </c>
      <c r="L36" s="70">
        <f>L37</f>
        <v>0</v>
      </c>
      <c r="M36" s="70">
        <f>M37</f>
        <v>0</v>
      </c>
      <c r="N36" s="112"/>
    </row>
    <row r="37" spans="1:14" ht="38.25">
      <c r="A37" s="72"/>
      <c r="B37" s="72"/>
      <c r="C37" s="41">
        <v>1</v>
      </c>
      <c r="D37" s="36"/>
      <c r="E37" s="36"/>
      <c r="F37" s="37">
        <v>6050</v>
      </c>
      <c r="G37" s="94" t="s">
        <v>108</v>
      </c>
      <c r="H37" s="38">
        <v>7250000</v>
      </c>
      <c r="I37" s="18">
        <f>J37+K37+L37+M37</f>
        <v>1000000</v>
      </c>
      <c r="J37" s="18">
        <v>1000000</v>
      </c>
      <c r="K37" s="18"/>
      <c r="L37" s="21">
        <v>0</v>
      </c>
      <c r="M37" s="18">
        <v>0</v>
      </c>
      <c r="N37" s="39" t="s">
        <v>13</v>
      </c>
    </row>
    <row r="38" spans="1:14" ht="28.5" customHeight="1">
      <c r="A38" s="72"/>
      <c r="B38" s="72"/>
      <c r="C38" s="53"/>
      <c r="D38" s="26">
        <v>750</v>
      </c>
      <c r="E38" s="26"/>
      <c r="F38" s="26"/>
      <c r="G38" s="54" t="s">
        <v>38</v>
      </c>
      <c r="H38" s="29">
        <f>H39</f>
        <v>16040000</v>
      </c>
      <c r="I38" s="30">
        <f>SUM(I39)</f>
        <v>250000</v>
      </c>
      <c r="J38" s="30">
        <f>SUM(J39)</f>
        <v>250000</v>
      </c>
      <c r="K38" s="30">
        <f>SUM(K39)</f>
        <v>0</v>
      </c>
      <c r="L38" s="30">
        <f>SUM(L39)</f>
        <v>0</v>
      </c>
      <c r="M38" s="30">
        <f>SUM(M39)</f>
        <v>0</v>
      </c>
      <c r="N38" s="55"/>
    </row>
    <row r="39" spans="1:256" s="4" customFormat="1" ht="31.5" customHeight="1">
      <c r="A39" s="72"/>
      <c r="B39" s="72"/>
      <c r="C39" s="53"/>
      <c r="D39" s="26"/>
      <c r="E39" s="26">
        <v>75023</v>
      </c>
      <c r="F39" s="26"/>
      <c r="G39" s="54" t="s">
        <v>85</v>
      </c>
      <c r="H39" s="29">
        <f aca="true" t="shared" si="0" ref="H39:M39">SUM(H40:H41)</f>
        <v>16040000</v>
      </c>
      <c r="I39" s="30">
        <f t="shared" si="0"/>
        <v>250000</v>
      </c>
      <c r="J39" s="30">
        <f t="shared" si="0"/>
        <v>250000</v>
      </c>
      <c r="K39" s="30">
        <f t="shared" si="0"/>
        <v>0</v>
      </c>
      <c r="L39" s="30">
        <f t="shared" si="0"/>
        <v>0</v>
      </c>
      <c r="M39" s="30">
        <f t="shared" si="0"/>
        <v>0</v>
      </c>
      <c r="N39" s="55"/>
      <c r="O39"/>
      <c r="P39" t="s">
        <v>14</v>
      </c>
      <c r="Q39"/>
      <c r="R39"/>
      <c r="S39"/>
      <c r="T39"/>
      <c r="U39"/>
      <c r="V39"/>
      <c r="W39"/>
      <c r="X39"/>
      <c r="Y39"/>
      <c r="Z39"/>
      <c r="AA39" s="3"/>
      <c r="AB39" s="9">
        <v>24</v>
      </c>
      <c r="AF39" s="5" t="s">
        <v>15</v>
      </c>
      <c r="AG39" s="6">
        <v>393000</v>
      </c>
      <c r="AH39" s="6">
        <f>AI39+AJ39+AK39+AL39</f>
        <v>393000</v>
      </c>
      <c r="AI39" s="6">
        <v>393000</v>
      </c>
      <c r="AJ39" s="6"/>
      <c r="AK39" s="7"/>
      <c r="AL39" s="8"/>
      <c r="AM39" s="10" t="s">
        <v>16</v>
      </c>
      <c r="AN39" s="3"/>
      <c r="AO39" s="9">
        <v>24</v>
      </c>
      <c r="AS39" s="5" t="s">
        <v>15</v>
      </c>
      <c r="AT39" s="6">
        <v>393000</v>
      </c>
      <c r="AU39" s="6">
        <f>AV39+AW39+AX39+AY39</f>
        <v>393000</v>
      </c>
      <c r="AV39" s="6">
        <v>393000</v>
      </c>
      <c r="AW39" s="6"/>
      <c r="AX39" s="7"/>
      <c r="AY39" s="8"/>
      <c r="AZ39" s="10" t="s">
        <v>16</v>
      </c>
      <c r="BA39" s="3"/>
      <c r="BB39" s="9">
        <v>24</v>
      </c>
      <c r="BF39" s="5" t="s">
        <v>15</v>
      </c>
      <c r="BG39" s="6">
        <v>393000</v>
      </c>
      <c r="BH39" s="6">
        <f>BI39+BJ39+BK39+BL39</f>
        <v>393000</v>
      </c>
      <c r="BI39" s="6">
        <v>393000</v>
      </c>
      <c r="BJ39" s="6"/>
      <c r="BK39" s="7"/>
      <c r="BL39" s="8"/>
      <c r="BM39" s="10" t="s">
        <v>16</v>
      </c>
      <c r="BN39" s="3"/>
      <c r="BO39" s="9">
        <v>24</v>
      </c>
      <c r="BS39" s="5" t="s">
        <v>15</v>
      </c>
      <c r="BT39" s="6">
        <v>393000</v>
      </c>
      <c r="BU39" s="6">
        <f>BV39+BW39+BX39+BY39</f>
        <v>393000</v>
      </c>
      <c r="BV39" s="6">
        <v>393000</v>
      </c>
      <c r="BW39" s="6"/>
      <c r="BX39" s="7"/>
      <c r="BY39" s="8"/>
      <c r="BZ39" s="10" t="s">
        <v>16</v>
      </c>
      <c r="CA39" s="3"/>
      <c r="CB39" s="9">
        <v>24</v>
      </c>
      <c r="CF39" s="5" t="s">
        <v>15</v>
      </c>
      <c r="CG39" s="6">
        <v>393000</v>
      </c>
      <c r="CH39" s="6">
        <f>CI39+CJ39+CK39+CL39</f>
        <v>393000</v>
      </c>
      <c r="CI39" s="6">
        <v>393000</v>
      </c>
      <c r="CJ39" s="6"/>
      <c r="CK39" s="7"/>
      <c r="CL39" s="8"/>
      <c r="CM39" s="10" t="s">
        <v>16</v>
      </c>
      <c r="CN39" s="3"/>
      <c r="CO39" s="9">
        <v>24</v>
      </c>
      <c r="CS39" s="5" t="s">
        <v>15</v>
      </c>
      <c r="CT39" s="6">
        <v>393000</v>
      </c>
      <c r="CU39" s="6">
        <f>CV39+CW39+CX39+CY39</f>
        <v>393000</v>
      </c>
      <c r="CV39" s="6">
        <v>393000</v>
      </c>
      <c r="CW39" s="6"/>
      <c r="CX39" s="7"/>
      <c r="CY39" s="8"/>
      <c r="CZ39" s="10" t="s">
        <v>16</v>
      </c>
      <c r="DA39" s="3"/>
      <c r="DB39" s="9">
        <v>24</v>
      </c>
      <c r="DF39" s="5" t="s">
        <v>15</v>
      </c>
      <c r="DG39" s="6">
        <v>393000</v>
      </c>
      <c r="DH39" s="6">
        <f>DI39+DJ39+DK39+DL39</f>
        <v>393000</v>
      </c>
      <c r="DI39" s="6">
        <v>393000</v>
      </c>
      <c r="DJ39" s="6"/>
      <c r="DK39" s="7"/>
      <c r="DL39" s="8"/>
      <c r="DM39" s="10" t="s">
        <v>16</v>
      </c>
      <c r="DN39" s="3"/>
      <c r="DO39" s="9">
        <v>24</v>
      </c>
      <c r="DS39" s="5" t="s">
        <v>15</v>
      </c>
      <c r="DT39" s="6">
        <v>393000</v>
      </c>
      <c r="DU39" s="6">
        <f>DV39+DW39+DX39+DY39</f>
        <v>393000</v>
      </c>
      <c r="DV39" s="6">
        <v>393000</v>
      </c>
      <c r="DW39" s="6"/>
      <c r="DX39" s="7"/>
      <c r="DY39" s="8"/>
      <c r="DZ39" s="10" t="s">
        <v>16</v>
      </c>
      <c r="EA39" s="3"/>
      <c r="EB39" s="9">
        <v>24</v>
      </c>
      <c r="EF39" s="5" t="s">
        <v>15</v>
      </c>
      <c r="EG39" s="6">
        <v>393000</v>
      </c>
      <c r="EH39" s="6">
        <f>EI39+EJ39+EK39+EL39</f>
        <v>393000</v>
      </c>
      <c r="EI39" s="6">
        <v>393000</v>
      </c>
      <c r="EJ39" s="6"/>
      <c r="EK39" s="7"/>
      <c r="EL39" s="8"/>
      <c r="EM39" s="10" t="s">
        <v>16</v>
      </c>
      <c r="EN39" s="3"/>
      <c r="EO39" s="9">
        <v>24</v>
      </c>
      <c r="ES39" s="5" t="s">
        <v>15</v>
      </c>
      <c r="ET39" s="6">
        <v>393000</v>
      </c>
      <c r="EU39" s="6">
        <f>EV39+EW39+EX39+EY39</f>
        <v>393000</v>
      </c>
      <c r="EV39" s="6">
        <v>393000</v>
      </c>
      <c r="EW39" s="6"/>
      <c r="EX39" s="7"/>
      <c r="EY39" s="8"/>
      <c r="EZ39" s="10" t="s">
        <v>16</v>
      </c>
      <c r="FA39" s="3"/>
      <c r="FB39" s="9">
        <v>24</v>
      </c>
      <c r="FF39" s="5" t="s">
        <v>15</v>
      </c>
      <c r="FG39" s="6">
        <v>393000</v>
      </c>
      <c r="FH39" s="6">
        <f>FI39+FJ39+FK39+FL39</f>
        <v>393000</v>
      </c>
      <c r="FI39" s="6">
        <v>393000</v>
      </c>
      <c r="FJ39" s="6"/>
      <c r="FK39" s="7"/>
      <c r="FL39" s="8"/>
      <c r="FM39" s="10" t="s">
        <v>16</v>
      </c>
      <c r="FN39" s="3"/>
      <c r="FO39" s="9">
        <v>24</v>
      </c>
      <c r="FS39" s="5" t="s">
        <v>15</v>
      </c>
      <c r="FT39" s="6">
        <v>393000</v>
      </c>
      <c r="FU39" s="6">
        <f>FV39+FW39+FX39+FY39</f>
        <v>393000</v>
      </c>
      <c r="FV39" s="6">
        <v>393000</v>
      </c>
      <c r="FW39" s="6"/>
      <c r="FX39" s="7"/>
      <c r="FY39" s="8"/>
      <c r="FZ39" s="10" t="s">
        <v>16</v>
      </c>
      <c r="GA39" s="3"/>
      <c r="GB39" s="9">
        <v>24</v>
      </c>
      <c r="GF39" s="5" t="s">
        <v>15</v>
      </c>
      <c r="GG39" s="6">
        <v>393000</v>
      </c>
      <c r="GH39" s="6">
        <f>GI39+GJ39+GK39+GL39</f>
        <v>393000</v>
      </c>
      <c r="GI39" s="6">
        <v>393000</v>
      </c>
      <c r="GJ39" s="6"/>
      <c r="GK39" s="7"/>
      <c r="GL39" s="8"/>
      <c r="GM39" s="10" t="s">
        <v>16</v>
      </c>
      <c r="GN39" s="3"/>
      <c r="GO39" s="9">
        <v>24</v>
      </c>
      <c r="GS39" s="5" t="s">
        <v>15</v>
      </c>
      <c r="GT39" s="6">
        <v>393000</v>
      </c>
      <c r="GU39" s="6">
        <f>GV39+GW39+GX39+GY39</f>
        <v>393000</v>
      </c>
      <c r="GV39" s="6">
        <v>393000</v>
      </c>
      <c r="GW39" s="6"/>
      <c r="GX39" s="7"/>
      <c r="GY39" s="8"/>
      <c r="GZ39" s="10" t="s">
        <v>16</v>
      </c>
      <c r="HA39" s="3"/>
      <c r="HB39" s="9">
        <v>24</v>
      </c>
      <c r="HF39" s="5" t="s">
        <v>15</v>
      </c>
      <c r="HG39" s="6">
        <v>393000</v>
      </c>
      <c r="HH39" s="6">
        <f>HI39+HJ39+HK39+HL39</f>
        <v>393000</v>
      </c>
      <c r="HI39" s="6">
        <v>393000</v>
      </c>
      <c r="HJ39" s="6"/>
      <c r="HK39" s="7"/>
      <c r="HL39" s="8"/>
      <c r="HM39" s="10" t="s">
        <v>16</v>
      </c>
      <c r="HN39" s="3"/>
      <c r="HO39" s="9">
        <v>24</v>
      </c>
      <c r="HS39" s="5" t="s">
        <v>15</v>
      </c>
      <c r="HT39" s="6">
        <v>393000</v>
      </c>
      <c r="HU39" s="6">
        <f>HV39+HW39+HX39+HY39</f>
        <v>393000</v>
      </c>
      <c r="HV39" s="6">
        <v>393000</v>
      </c>
      <c r="HW39" s="6"/>
      <c r="HX39" s="7"/>
      <c r="HY39" s="8"/>
      <c r="HZ39" s="10" t="s">
        <v>16</v>
      </c>
      <c r="IA39" s="3"/>
      <c r="IB39" s="9">
        <v>24</v>
      </c>
      <c r="IF39" s="5" t="s">
        <v>15</v>
      </c>
      <c r="IG39" s="6">
        <v>393000</v>
      </c>
      <c r="IH39" s="6">
        <f>II39+IJ39+IK39+IL39</f>
        <v>393000</v>
      </c>
      <c r="II39" s="6">
        <v>393000</v>
      </c>
      <c r="IJ39" s="6"/>
      <c r="IK39" s="7"/>
      <c r="IL39" s="8"/>
      <c r="IM39" s="10" t="s">
        <v>16</v>
      </c>
      <c r="IN39" s="3"/>
      <c r="IO39" s="9">
        <v>24</v>
      </c>
      <c r="IS39" s="5" t="s">
        <v>15</v>
      </c>
      <c r="IT39" s="6">
        <v>393000</v>
      </c>
      <c r="IU39" s="6" t="e">
        <f>IV39+#REF!+#REF!+#REF!</f>
        <v>#REF!</v>
      </c>
      <c r="IV39" s="6">
        <v>393000</v>
      </c>
    </row>
    <row r="40" spans="1:14" ht="38.25" customHeight="1">
      <c r="A40" s="72"/>
      <c r="B40" s="72"/>
      <c r="C40" s="41">
        <v>1</v>
      </c>
      <c r="D40" s="56"/>
      <c r="E40" s="56"/>
      <c r="F40" s="26">
        <v>6060</v>
      </c>
      <c r="G40" s="94" t="s">
        <v>17</v>
      </c>
      <c r="H40" s="32">
        <v>390000</v>
      </c>
      <c r="I40" s="33">
        <f>J40+K40+L40</f>
        <v>150000</v>
      </c>
      <c r="J40" s="33">
        <v>150000</v>
      </c>
      <c r="K40" s="30">
        <v>0</v>
      </c>
      <c r="L40" s="30">
        <v>0</v>
      </c>
      <c r="M40" s="30">
        <v>0</v>
      </c>
      <c r="N40" s="39" t="s">
        <v>53</v>
      </c>
    </row>
    <row r="41" spans="1:14" ht="89.25">
      <c r="A41" s="72"/>
      <c r="B41" s="72"/>
      <c r="C41" s="41">
        <v>2</v>
      </c>
      <c r="D41" s="56"/>
      <c r="E41" s="56"/>
      <c r="F41" s="26">
        <v>6630</v>
      </c>
      <c r="G41" s="19" t="s">
        <v>109</v>
      </c>
      <c r="H41" s="32">
        <v>15650000</v>
      </c>
      <c r="I41" s="33">
        <f>J41+K41+L41</f>
        <v>100000</v>
      </c>
      <c r="J41" s="33">
        <v>100000</v>
      </c>
      <c r="K41" s="30">
        <v>0</v>
      </c>
      <c r="L41" s="33">
        <v>0</v>
      </c>
      <c r="M41" s="30">
        <v>0</v>
      </c>
      <c r="N41" s="39" t="s">
        <v>52</v>
      </c>
    </row>
    <row r="42" spans="1:14" ht="18.75" customHeight="1">
      <c r="A42" s="72"/>
      <c r="B42" s="72"/>
      <c r="C42" s="53"/>
      <c r="D42" s="26">
        <v>754</v>
      </c>
      <c r="E42" s="26"/>
      <c r="F42" s="26"/>
      <c r="G42" s="54" t="s">
        <v>37</v>
      </c>
      <c r="H42" s="29" t="e">
        <f>H47+#REF!</f>
        <v>#REF!</v>
      </c>
      <c r="I42" s="30">
        <f>I43+I45+I47</f>
        <v>399300</v>
      </c>
      <c r="J42" s="30">
        <f>J43+J45+J47</f>
        <v>399300</v>
      </c>
      <c r="K42" s="30">
        <f>K43+K45+K47</f>
        <v>0</v>
      </c>
      <c r="L42" s="30">
        <f>L43+L45+L47</f>
        <v>0</v>
      </c>
      <c r="M42" s="30">
        <f>M43+M45+M47</f>
        <v>0</v>
      </c>
      <c r="N42" s="55"/>
    </row>
    <row r="43" spans="1:14" ht="33" customHeight="1">
      <c r="A43" s="72"/>
      <c r="B43" s="72"/>
      <c r="C43" s="53"/>
      <c r="D43" s="26"/>
      <c r="E43" s="26">
        <v>75411</v>
      </c>
      <c r="F43" s="26"/>
      <c r="G43" s="54" t="s">
        <v>86</v>
      </c>
      <c r="H43" s="29"/>
      <c r="I43" s="30">
        <f>I44</f>
        <v>150000</v>
      </c>
      <c r="J43" s="30">
        <f>J44</f>
        <v>150000</v>
      </c>
      <c r="K43" s="30">
        <f>K44</f>
        <v>0</v>
      </c>
      <c r="L43" s="30">
        <f>L44</f>
        <v>0</v>
      </c>
      <c r="M43" s="30">
        <f>M44</f>
        <v>0</v>
      </c>
      <c r="N43" s="55"/>
    </row>
    <row r="44" spans="1:14" ht="25.5">
      <c r="A44" s="72"/>
      <c r="B44" s="72"/>
      <c r="C44" s="75">
        <v>1</v>
      </c>
      <c r="D44" s="26"/>
      <c r="E44" s="26"/>
      <c r="F44" s="26">
        <v>6060</v>
      </c>
      <c r="G44" s="97" t="s">
        <v>61</v>
      </c>
      <c r="H44" s="29"/>
      <c r="I44" s="30">
        <f>J44+K44+L44+M44</f>
        <v>150000</v>
      </c>
      <c r="J44" s="33">
        <v>150000</v>
      </c>
      <c r="K44" s="57"/>
      <c r="L44" s="57"/>
      <c r="M44" s="57">
        <v>0</v>
      </c>
      <c r="N44" s="39" t="s">
        <v>35</v>
      </c>
    </row>
    <row r="45" spans="3:14" s="67" customFormat="1" ht="23.25" customHeight="1">
      <c r="C45" s="53"/>
      <c r="D45" s="26"/>
      <c r="E45" s="26">
        <v>75414</v>
      </c>
      <c r="F45" s="26"/>
      <c r="G45" s="69" t="s">
        <v>87</v>
      </c>
      <c r="H45" s="29"/>
      <c r="I45" s="30">
        <f>I46</f>
        <v>79300</v>
      </c>
      <c r="J45" s="30">
        <f>J46</f>
        <v>79300</v>
      </c>
      <c r="K45" s="70">
        <f>K46</f>
        <v>0</v>
      </c>
      <c r="L45" s="70">
        <f>L46</f>
        <v>0</v>
      </c>
      <c r="M45" s="70">
        <f>M46</f>
        <v>0</v>
      </c>
      <c r="N45" s="55"/>
    </row>
    <row r="46" spans="1:14" ht="42.75" customHeight="1">
      <c r="A46" s="72"/>
      <c r="B46" s="72"/>
      <c r="C46" s="75" t="s">
        <v>63</v>
      </c>
      <c r="D46" s="26"/>
      <c r="E46" s="26"/>
      <c r="F46" s="79">
        <v>6060</v>
      </c>
      <c r="G46" s="97" t="s">
        <v>65</v>
      </c>
      <c r="H46" s="29"/>
      <c r="I46" s="30">
        <f>SUM(J46:M46)</f>
        <v>79300</v>
      </c>
      <c r="J46" s="33">
        <v>79300</v>
      </c>
      <c r="K46" s="57"/>
      <c r="L46" s="57"/>
      <c r="M46" s="57"/>
      <c r="N46" s="39" t="s">
        <v>53</v>
      </c>
    </row>
    <row r="47" spans="1:14" ht="29.25" customHeight="1">
      <c r="A47" s="72"/>
      <c r="B47" s="72"/>
      <c r="C47" s="53"/>
      <c r="D47" s="26"/>
      <c r="E47" s="26">
        <v>75495</v>
      </c>
      <c r="F47" s="26"/>
      <c r="G47" s="54" t="s">
        <v>41</v>
      </c>
      <c r="H47" s="29">
        <f>H48</f>
        <v>550000</v>
      </c>
      <c r="I47" s="30">
        <f>SUM(I48:I49)</f>
        <v>170000</v>
      </c>
      <c r="J47" s="30">
        <f>SUM(J48:J49)</f>
        <v>170000</v>
      </c>
      <c r="K47" s="30">
        <f>SUM(K48:K49)</f>
        <v>0</v>
      </c>
      <c r="L47" s="30">
        <f>SUM(L48:L49)</f>
        <v>0</v>
      </c>
      <c r="M47" s="30">
        <f>SUM(M48:M49)</f>
        <v>0</v>
      </c>
      <c r="N47" s="55"/>
    </row>
    <row r="48" spans="1:14" ht="19.5" customHeight="1">
      <c r="A48" s="72"/>
      <c r="B48" s="72"/>
      <c r="C48" s="41">
        <v>1</v>
      </c>
      <c r="D48" s="36"/>
      <c r="E48" s="36"/>
      <c r="F48" s="37">
        <v>6050</v>
      </c>
      <c r="G48" s="94" t="s">
        <v>18</v>
      </c>
      <c r="H48" s="38">
        <v>550000</v>
      </c>
      <c r="I48" s="18">
        <f>J48+K48+L48+M48</f>
        <v>100000</v>
      </c>
      <c r="J48" s="18">
        <v>100000</v>
      </c>
      <c r="K48" s="18">
        <v>0</v>
      </c>
      <c r="L48" s="52">
        <v>0</v>
      </c>
      <c r="M48" s="18">
        <v>0</v>
      </c>
      <c r="N48" s="58" t="s">
        <v>53</v>
      </c>
    </row>
    <row r="49" spans="1:14" ht="42" customHeight="1">
      <c r="A49" s="72"/>
      <c r="B49" s="72"/>
      <c r="C49" s="41">
        <v>2</v>
      </c>
      <c r="D49" s="36"/>
      <c r="E49" s="36"/>
      <c r="F49" s="37">
        <v>6170</v>
      </c>
      <c r="G49" s="94" t="s">
        <v>98</v>
      </c>
      <c r="H49" s="38"/>
      <c r="I49" s="18">
        <f>SUM(J49:M49)</f>
        <v>70000</v>
      </c>
      <c r="J49" s="18">
        <v>70000</v>
      </c>
      <c r="K49" s="18"/>
      <c r="L49" s="52"/>
      <c r="M49" s="18"/>
      <c r="N49" s="58" t="s">
        <v>97</v>
      </c>
    </row>
    <row r="50" spans="1:14" ht="21" customHeight="1">
      <c r="A50" s="72"/>
      <c r="B50" s="72"/>
      <c r="C50" s="53"/>
      <c r="D50" s="26">
        <v>801</v>
      </c>
      <c r="E50" s="26"/>
      <c r="F50" s="26"/>
      <c r="G50" s="54" t="s">
        <v>42</v>
      </c>
      <c r="H50" s="29" t="e">
        <f>#REF!+H53+H55</f>
        <v>#REF!</v>
      </c>
      <c r="I50" s="30">
        <f>I51+I53+I55+I57</f>
        <v>3930000</v>
      </c>
      <c r="J50" s="30">
        <f>J51+J53+J55+J57</f>
        <v>2207738</v>
      </c>
      <c r="K50" s="30">
        <f>K51+K53+K55+K57</f>
        <v>1722262</v>
      </c>
      <c r="L50" s="30">
        <f>L51+L53+L55+L57</f>
        <v>0</v>
      </c>
      <c r="M50" s="30">
        <f>M51+M53+M55+M57</f>
        <v>0</v>
      </c>
      <c r="N50" s="55"/>
    </row>
    <row r="51" spans="1:14" ht="21" customHeight="1">
      <c r="A51" s="72"/>
      <c r="B51" s="72"/>
      <c r="C51" s="53"/>
      <c r="D51" s="26"/>
      <c r="E51" s="26">
        <v>80101</v>
      </c>
      <c r="F51" s="26"/>
      <c r="G51" s="54" t="s">
        <v>81</v>
      </c>
      <c r="H51" s="29"/>
      <c r="I51" s="30">
        <f>I52</f>
        <v>3180000</v>
      </c>
      <c r="J51" s="30">
        <f>J52</f>
        <v>1457738</v>
      </c>
      <c r="K51" s="30">
        <f>K52</f>
        <v>1722262</v>
      </c>
      <c r="L51" s="30">
        <f>L52</f>
        <v>0</v>
      </c>
      <c r="M51" s="30"/>
      <c r="N51" s="55"/>
    </row>
    <row r="52" spans="1:14" ht="31.5" customHeight="1">
      <c r="A52" s="72"/>
      <c r="B52" s="72"/>
      <c r="C52" s="75">
        <v>1</v>
      </c>
      <c r="D52" s="26"/>
      <c r="E52" s="26"/>
      <c r="F52" s="37">
        <v>6050</v>
      </c>
      <c r="G52" s="97" t="s">
        <v>93</v>
      </c>
      <c r="H52" s="29"/>
      <c r="I52" s="57">
        <f>SUM(J52:M52)</f>
        <v>3180000</v>
      </c>
      <c r="J52" s="57">
        <v>1457738</v>
      </c>
      <c r="K52" s="57">
        <v>1722262</v>
      </c>
      <c r="L52" s="57"/>
      <c r="M52" s="57"/>
      <c r="N52" s="39" t="s">
        <v>53</v>
      </c>
    </row>
    <row r="53" spans="1:14" ht="25.5" customHeight="1">
      <c r="A53" s="72"/>
      <c r="B53" s="72"/>
      <c r="C53" s="53"/>
      <c r="D53" s="26"/>
      <c r="E53" s="26">
        <v>80104</v>
      </c>
      <c r="F53" s="26"/>
      <c r="G53" s="71" t="s">
        <v>66</v>
      </c>
      <c r="H53" s="29" t="e">
        <f>SUM(#REF!)</f>
        <v>#REF!</v>
      </c>
      <c r="I53" s="30">
        <f>I54</f>
        <v>200000</v>
      </c>
      <c r="J53" s="30">
        <f>J54</f>
        <v>200000</v>
      </c>
      <c r="K53" s="30">
        <f>K54</f>
        <v>0</v>
      </c>
      <c r="L53" s="52">
        <f>L54</f>
        <v>0</v>
      </c>
      <c r="M53" s="30">
        <f>M54</f>
        <v>0</v>
      </c>
      <c r="N53" s="55"/>
    </row>
    <row r="54" spans="1:14" ht="25.5" customHeight="1">
      <c r="A54" s="72"/>
      <c r="B54" s="72"/>
      <c r="C54" s="75">
        <v>1</v>
      </c>
      <c r="D54" s="26"/>
      <c r="E54" s="26"/>
      <c r="F54" s="26">
        <v>6050</v>
      </c>
      <c r="G54" s="94" t="s">
        <v>62</v>
      </c>
      <c r="H54" s="29"/>
      <c r="I54" s="57">
        <f>SUM(J54:M54)</f>
        <v>200000</v>
      </c>
      <c r="J54" s="57">
        <v>200000</v>
      </c>
      <c r="K54" s="57">
        <v>0</v>
      </c>
      <c r="L54" s="66">
        <v>0</v>
      </c>
      <c r="M54" s="57">
        <v>0</v>
      </c>
      <c r="N54" s="39" t="s">
        <v>56</v>
      </c>
    </row>
    <row r="55" spans="1:14" ht="28.5" customHeight="1">
      <c r="A55" s="72"/>
      <c r="B55" s="72"/>
      <c r="C55" s="41"/>
      <c r="D55" s="36"/>
      <c r="E55" s="37">
        <v>80120</v>
      </c>
      <c r="F55" s="37"/>
      <c r="G55" s="59" t="s">
        <v>19</v>
      </c>
      <c r="H55" s="49">
        <v>200000</v>
      </c>
      <c r="I55" s="50">
        <f>SUM(I56:I56)</f>
        <v>150000</v>
      </c>
      <c r="J55" s="50">
        <f>SUM(J56:J56)</f>
        <v>150000</v>
      </c>
      <c r="K55" s="50">
        <f>SUM(K56:K56)</f>
        <v>0</v>
      </c>
      <c r="L55" s="50">
        <f>SUM(L56:L56)</f>
        <v>0</v>
      </c>
      <c r="M55" s="50">
        <f>SUM(M56:M56)</f>
        <v>0</v>
      </c>
      <c r="N55" s="39"/>
    </row>
    <row r="56" spans="1:14" ht="27.75" customHeight="1">
      <c r="A56" s="72"/>
      <c r="B56" s="72"/>
      <c r="C56" s="41">
        <v>1</v>
      </c>
      <c r="D56" s="36"/>
      <c r="E56" s="61"/>
      <c r="F56" s="37">
        <v>6050</v>
      </c>
      <c r="G56" s="60" t="s">
        <v>80</v>
      </c>
      <c r="H56" s="38">
        <v>200000</v>
      </c>
      <c r="I56" s="18">
        <f>SUM(J56:M56)</f>
        <v>150000</v>
      </c>
      <c r="J56" s="18">
        <v>150000</v>
      </c>
      <c r="K56" s="50">
        <v>0</v>
      </c>
      <c r="L56" s="52">
        <f>SUM(L57:L57)</f>
        <v>0</v>
      </c>
      <c r="M56" s="18">
        <f>SUM(M57:M57)</f>
        <v>0</v>
      </c>
      <c r="N56" s="39" t="s">
        <v>56</v>
      </c>
    </row>
    <row r="57" spans="1:14" ht="28.5" customHeight="1">
      <c r="A57" s="67"/>
      <c r="B57" s="67"/>
      <c r="C57" s="53"/>
      <c r="D57" s="37"/>
      <c r="E57" s="62">
        <v>80130</v>
      </c>
      <c r="F57" s="37"/>
      <c r="G57" s="59" t="s">
        <v>43</v>
      </c>
      <c r="H57" s="49"/>
      <c r="I57" s="50">
        <f>SUM(I58:I58)</f>
        <v>400000</v>
      </c>
      <c r="J57" s="50">
        <f>SUM(J58:J58)</f>
        <v>400000</v>
      </c>
      <c r="K57" s="50">
        <f>SUM(K58:K58)</f>
        <v>0</v>
      </c>
      <c r="L57" s="50">
        <f>SUM(L58:L58)</f>
        <v>0</v>
      </c>
      <c r="M57" s="50">
        <f>SUM(M58:M58)</f>
        <v>0</v>
      </c>
      <c r="N57" s="55"/>
    </row>
    <row r="58" spans="1:14" ht="25.5">
      <c r="A58" s="72"/>
      <c r="B58" s="72"/>
      <c r="C58" s="41">
        <v>1</v>
      </c>
      <c r="D58" s="36"/>
      <c r="E58" s="61"/>
      <c r="F58" s="37">
        <v>6050</v>
      </c>
      <c r="G58" s="60" t="s">
        <v>94</v>
      </c>
      <c r="H58" s="38"/>
      <c r="I58" s="18">
        <f>SUM(J58:M58)</f>
        <v>400000</v>
      </c>
      <c r="J58" s="18">
        <v>400000</v>
      </c>
      <c r="K58" s="50"/>
      <c r="L58" s="52">
        <v>0</v>
      </c>
      <c r="M58" s="50">
        <v>0</v>
      </c>
      <c r="N58" s="39" t="s">
        <v>50</v>
      </c>
    </row>
    <row r="59" spans="1:14" ht="24" customHeight="1">
      <c r="A59" s="72"/>
      <c r="B59" s="72"/>
      <c r="C59" s="53"/>
      <c r="D59" s="37">
        <v>854</v>
      </c>
      <c r="E59" s="62"/>
      <c r="F59" s="37"/>
      <c r="G59" s="59" t="s">
        <v>96</v>
      </c>
      <c r="H59" s="49"/>
      <c r="I59" s="50">
        <f aca="true" t="shared" si="1" ref="I59:M60">I60</f>
        <v>200000</v>
      </c>
      <c r="J59" s="50">
        <f t="shared" si="1"/>
        <v>200000</v>
      </c>
      <c r="K59" s="50">
        <f t="shared" si="1"/>
        <v>0</v>
      </c>
      <c r="L59" s="52">
        <f t="shared" si="1"/>
        <v>0</v>
      </c>
      <c r="M59" s="50">
        <f t="shared" si="1"/>
        <v>0</v>
      </c>
      <c r="N59" s="55"/>
    </row>
    <row r="60" spans="1:14" ht="27.75" customHeight="1">
      <c r="A60" s="72"/>
      <c r="B60" s="72"/>
      <c r="C60" s="53"/>
      <c r="D60" s="37"/>
      <c r="E60" s="62">
        <v>85410</v>
      </c>
      <c r="F60" s="37"/>
      <c r="G60" s="59" t="s">
        <v>95</v>
      </c>
      <c r="H60" s="49"/>
      <c r="I60" s="50">
        <f t="shared" si="1"/>
        <v>200000</v>
      </c>
      <c r="J60" s="50">
        <f t="shared" si="1"/>
        <v>200000</v>
      </c>
      <c r="K60" s="50">
        <f t="shared" si="1"/>
        <v>0</v>
      </c>
      <c r="L60" s="52">
        <f t="shared" si="1"/>
        <v>0</v>
      </c>
      <c r="M60" s="50">
        <f t="shared" si="1"/>
        <v>0</v>
      </c>
      <c r="N60" s="55"/>
    </row>
    <row r="61" spans="1:14" ht="38.25" customHeight="1">
      <c r="A61" s="72"/>
      <c r="B61" s="72"/>
      <c r="C61" s="41">
        <v>1</v>
      </c>
      <c r="D61" s="36"/>
      <c r="E61" s="61"/>
      <c r="F61" s="37">
        <v>6050</v>
      </c>
      <c r="G61" s="60" t="s">
        <v>106</v>
      </c>
      <c r="H61" s="38"/>
      <c r="I61" s="18">
        <f>SUM(J61:M61)</f>
        <v>200000</v>
      </c>
      <c r="J61" s="18">
        <v>200000</v>
      </c>
      <c r="K61" s="50"/>
      <c r="L61" s="52"/>
      <c r="M61" s="50"/>
      <c r="N61" s="39" t="s">
        <v>50</v>
      </c>
    </row>
    <row r="62" spans="1:14" ht="29.25" customHeight="1">
      <c r="A62" s="72"/>
      <c r="B62" s="72"/>
      <c r="C62" s="53"/>
      <c r="D62" s="26">
        <v>900</v>
      </c>
      <c r="E62" s="26"/>
      <c r="F62" s="26"/>
      <c r="G62" s="54" t="s">
        <v>20</v>
      </c>
      <c r="H62" s="29" t="e">
        <f>#REF!+H68</f>
        <v>#REF!</v>
      </c>
      <c r="I62" s="30">
        <f>SUM(I63+I68+I70)</f>
        <v>13917523</v>
      </c>
      <c r="J62" s="30">
        <f>SUM(J63+J68+J70)</f>
        <v>7506853</v>
      </c>
      <c r="K62" s="30">
        <f>SUM(K63+K68+K70)</f>
        <v>0</v>
      </c>
      <c r="L62" s="30">
        <f>SUM(L63+L68+L70)</f>
        <v>0</v>
      </c>
      <c r="M62" s="30">
        <f>M63+M68+M70</f>
        <v>6410670</v>
      </c>
      <c r="N62" s="63"/>
    </row>
    <row r="63" spans="1:14" ht="27" customHeight="1">
      <c r="A63" s="72"/>
      <c r="B63" s="72"/>
      <c r="C63" s="41"/>
      <c r="D63" s="36"/>
      <c r="E63" s="37">
        <v>90002</v>
      </c>
      <c r="F63" s="36"/>
      <c r="G63" s="98" t="s">
        <v>44</v>
      </c>
      <c r="H63" s="38"/>
      <c r="I63" s="50">
        <f>SUM(I64)</f>
        <v>13557523</v>
      </c>
      <c r="J63" s="50">
        <f>SUM(J64)</f>
        <v>7146853</v>
      </c>
      <c r="K63" s="50">
        <f>SUM(K64)</f>
        <v>0</v>
      </c>
      <c r="L63" s="50">
        <f>SUM(L64)</f>
        <v>0</v>
      </c>
      <c r="M63" s="50">
        <f>M65+M66</f>
        <v>6410670</v>
      </c>
      <c r="N63" s="39"/>
    </row>
    <row r="64" spans="1:14" ht="38.25">
      <c r="A64" s="72"/>
      <c r="B64" s="72"/>
      <c r="C64" s="41">
        <v>1</v>
      </c>
      <c r="D64" s="36"/>
      <c r="E64" s="36"/>
      <c r="F64" s="37"/>
      <c r="G64" s="94" t="s">
        <v>21</v>
      </c>
      <c r="H64" s="38">
        <v>2413160</v>
      </c>
      <c r="I64" s="18">
        <f>I65+I66+I67</f>
        <v>13557523</v>
      </c>
      <c r="J64" s="18">
        <f>J66+J65+J67</f>
        <v>7146853</v>
      </c>
      <c r="K64" s="18">
        <v>0</v>
      </c>
      <c r="L64" s="52">
        <v>0</v>
      </c>
      <c r="M64" s="18">
        <f>M65+M66+M67</f>
        <v>6410670</v>
      </c>
      <c r="N64" s="39" t="s">
        <v>99</v>
      </c>
    </row>
    <row r="65" spans="1:14" ht="22.5" customHeight="1">
      <c r="A65" s="72"/>
      <c r="B65" s="72"/>
      <c r="C65" s="41"/>
      <c r="D65" s="36"/>
      <c r="E65" s="36"/>
      <c r="F65" s="37">
        <v>6058</v>
      </c>
      <c r="G65" s="94" t="s">
        <v>74</v>
      </c>
      <c r="H65" s="38"/>
      <c r="I65" s="18">
        <f>M65</f>
        <v>6410670</v>
      </c>
      <c r="J65" s="18"/>
      <c r="K65" s="18"/>
      <c r="L65" s="52"/>
      <c r="M65" s="18">
        <v>6410670</v>
      </c>
      <c r="N65" s="39" t="s">
        <v>102</v>
      </c>
    </row>
    <row r="66" spans="1:14" ht="33.75" customHeight="1">
      <c r="A66" s="72"/>
      <c r="B66" s="72"/>
      <c r="C66" s="41"/>
      <c r="D66" s="36"/>
      <c r="E66" s="36"/>
      <c r="F66" s="37">
        <v>6059</v>
      </c>
      <c r="G66" s="94" t="s">
        <v>73</v>
      </c>
      <c r="H66" s="38"/>
      <c r="I66" s="18">
        <f>J66+K66+M66</f>
        <v>7096853</v>
      </c>
      <c r="J66" s="18">
        <v>7096853</v>
      </c>
      <c r="K66" s="18"/>
      <c r="L66" s="52"/>
      <c r="M66" s="18">
        <v>0</v>
      </c>
      <c r="N66" s="39" t="s">
        <v>100</v>
      </c>
    </row>
    <row r="67" spans="1:14" ht="33.75" customHeight="1">
      <c r="A67" s="72"/>
      <c r="B67" s="72"/>
      <c r="C67" s="41"/>
      <c r="D67" s="36"/>
      <c r="E67" s="36"/>
      <c r="F67" s="37">
        <v>6050</v>
      </c>
      <c r="G67" s="94" t="s">
        <v>107</v>
      </c>
      <c r="H67" s="38"/>
      <c r="I67" s="18">
        <f>J67+K67+L67+M67</f>
        <v>50000</v>
      </c>
      <c r="J67" s="18">
        <v>50000</v>
      </c>
      <c r="K67" s="18"/>
      <c r="L67" s="52"/>
      <c r="M67" s="18"/>
      <c r="N67" s="39"/>
    </row>
    <row r="68" spans="1:14" ht="22.5" customHeight="1">
      <c r="A68" s="72"/>
      <c r="B68" s="72"/>
      <c r="C68" s="53"/>
      <c r="D68" s="26"/>
      <c r="E68" s="26">
        <v>90015</v>
      </c>
      <c r="F68" s="26"/>
      <c r="G68" s="54" t="s">
        <v>88</v>
      </c>
      <c r="H68" s="29">
        <f aca="true" t="shared" si="2" ref="H68:M68">SUM(H69)</f>
        <v>1110000</v>
      </c>
      <c r="I68" s="30">
        <f t="shared" si="2"/>
        <v>250000</v>
      </c>
      <c r="J68" s="30">
        <f t="shared" si="2"/>
        <v>250000</v>
      </c>
      <c r="K68" s="30">
        <f t="shared" si="2"/>
        <v>0</v>
      </c>
      <c r="L68" s="30">
        <f t="shared" si="2"/>
        <v>0</v>
      </c>
      <c r="M68" s="30">
        <f t="shared" si="2"/>
        <v>0</v>
      </c>
      <c r="N68" s="55"/>
    </row>
    <row r="69" spans="1:14" ht="23.25" customHeight="1">
      <c r="A69" s="72"/>
      <c r="B69" s="72"/>
      <c r="C69" s="41">
        <v>1</v>
      </c>
      <c r="D69" s="36"/>
      <c r="E69" s="36"/>
      <c r="F69" s="37">
        <v>6050</v>
      </c>
      <c r="G69" s="94" t="s">
        <v>22</v>
      </c>
      <c r="H69" s="38">
        <v>1110000</v>
      </c>
      <c r="I69" s="18">
        <f>SUM(J69:M69)</f>
        <v>250000</v>
      </c>
      <c r="J69" s="18">
        <v>250000</v>
      </c>
      <c r="K69" s="30">
        <v>0</v>
      </c>
      <c r="L69" s="52">
        <v>0</v>
      </c>
      <c r="M69" s="30">
        <v>0</v>
      </c>
      <c r="N69" s="39" t="s">
        <v>53</v>
      </c>
    </row>
    <row r="70" spans="3:14" s="67" customFormat="1" ht="23.25" customHeight="1">
      <c r="C70" s="53"/>
      <c r="D70" s="37"/>
      <c r="E70" s="37">
        <v>90095</v>
      </c>
      <c r="F70" s="37"/>
      <c r="G70" s="54" t="s">
        <v>84</v>
      </c>
      <c r="H70" s="49"/>
      <c r="I70" s="50">
        <f>SUM(I71:I72)</f>
        <v>110000</v>
      </c>
      <c r="J70" s="50">
        <f>SUM(J71:J72)</f>
        <v>110000</v>
      </c>
      <c r="K70" s="30">
        <f>SUM(K71:K72)</f>
        <v>0</v>
      </c>
      <c r="L70" s="52">
        <f>SUM(L71:L72)</f>
        <v>0</v>
      </c>
      <c r="M70" s="30">
        <f>SUM(M71:M72)</f>
        <v>0</v>
      </c>
      <c r="N70" s="55"/>
    </row>
    <row r="71" spans="1:14" ht="23.25" customHeight="1">
      <c r="A71" s="72"/>
      <c r="B71" s="72"/>
      <c r="C71" s="41">
        <v>1</v>
      </c>
      <c r="D71" s="36"/>
      <c r="E71" s="36"/>
      <c r="F71" s="79">
        <v>6050</v>
      </c>
      <c r="G71" s="94" t="s">
        <v>78</v>
      </c>
      <c r="H71" s="38"/>
      <c r="I71" s="18">
        <f>SUM(J71:M71)</f>
        <v>90000</v>
      </c>
      <c r="J71" s="18">
        <v>90000</v>
      </c>
      <c r="K71" s="30"/>
      <c r="L71" s="52"/>
      <c r="M71" s="30"/>
      <c r="N71" s="39" t="s">
        <v>53</v>
      </c>
    </row>
    <row r="72" spans="1:14" ht="45" customHeight="1">
      <c r="A72" s="72"/>
      <c r="B72" s="72"/>
      <c r="C72" s="41">
        <v>2</v>
      </c>
      <c r="D72" s="36"/>
      <c r="E72" s="36"/>
      <c r="F72" s="79">
        <v>6050</v>
      </c>
      <c r="G72" s="94" t="s">
        <v>82</v>
      </c>
      <c r="H72" s="38"/>
      <c r="I72" s="18">
        <f>SUM(J72:M72)</f>
        <v>20000</v>
      </c>
      <c r="J72" s="18">
        <v>20000</v>
      </c>
      <c r="K72" s="30"/>
      <c r="L72" s="52"/>
      <c r="M72" s="30"/>
      <c r="N72" s="39" t="s">
        <v>53</v>
      </c>
    </row>
    <row r="73" spans="1:14" ht="30.75" customHeight="1">
      <c r="A73" s="72"/>
      <c r="B73" s="67"/>
      <c r="C73" s="53"/>
      <c r="D73" s="26">
        <v>921</v>
      </c>
      <c r="E73" s="26"/>
      <c r="F73" s="26"/>
      <c r="G73" s="54" t="s">
        <v>40</v>
      </c>
      <c r="H73" s="29" t="e">
        <f>H74+H77+#REF!</f>
        <v>#REF!</v>
      </c>
      <c r="I73" s="30">
        <f>I74+I77</f>
        <v>3555408</v>
      </c>
      <c r="J73" s="30">
        <f>J74+J77</f>
        <v>770407</v>
      </c>
      <c r="K73" s="30">
        <f>K74+K77</f>
        <v>583593</v>
      </c>
      <c r="L73" s="30">
        <f>L74+L77</f>
        <v>0</v>
      </c>
      <c r="M73" s="30">
        <f>M74+M77</f>
        <v>2201408</v>
      </c>
      <c r="N73" s="55"/>
    </row>
    <row r="74" spans="1:14" ht="21" customHeight="1">
      <c r="A74" s="72"/>
      <c r="B74" s="72"/>
      <c r="C74" s="53"/>
      <c r="D74" s="26"/>
      <c r="E74" s="26">
        <v>92108</v>
      </c>
      <c r="F74" s="26"/>
      <c r="G74" s="54" t="s">
        <v>89</v>
      </c>
      <c r="H74" s="29">
        <f>H75</f>
        <v>10000000</v>
      </c>
      <c r="I74" s="30">
        <f>SUM(I75:I76)</f>
        <v>520000</v>
      </c>
      <c r="J74" s="30">
        <f>SUM(J75:J76)</f>
        <v>520000</v>
      </c>
      <c r="K74" s="30">
        <f>SUM(K75:K76)</f>
        <v>0</v>
      </c>
      <c r="L74" s="30">
        <f>SUM(L75:L76)</f>
        <v>0</v>
      </c>
      <c r="M74" s="30">
        <f>SUM(M75:M76)</f>
        <v>0</v>
      </c>
      <c r="N74" s="55"/>
    </row>
    <row r="75" spans="1:14" ht="51">
      <c r="A75" s="72"/>
      <c r="B75" s="72"/>
      <c r="C75" s="41">
        <v>1</v>
      </c>
      <c r="D75" s="26"/>
      <c r="E75" s="26"/>
      <c r="F75" s="26">
        <v>6050</v>
      </c>
      <c r="G75" s="94" t="s">
        <v>110</v>
      </c>
      <c r="H75" s="32">
        <v>10000000</v>
      </c>
      <c r="I75" s="33">
        <f>SUM(J75:M75)</f>
        <v>500000</v>
      </c>
      <c r="J75" s="33">
        <v>500000</v>
      </c>
      <c r="K75" s="30"/>
      <c r="L75" s="52">
        <v>0</v>
      </c>
      <c r="M75" s="30">
        <v>0</v>
      </c>
      <c r="N75" s="39" t="s">
        <v>53</v>
      </c>
    </row>
    <row r="76" spans="1:14" ht="44.25" customHeight="1">
      <c r="A76" s="72"/>
      <c r="B76" s="72"/>
      <c r="C76" s="41">
        <v>2</v>
      </c>
      <c r="D76" s="26"/>
      <c r="E76" s="26"/>
      <c r="F76" s="79">
        <v>6220</v>
      </c>
      <c r="G76" s="94" t="s">
        <v>111</v>
      </c>
      <c r="H76" s="32"/>
      <c r="I76" s="33">
        <f>SUM(J76:M76)</f>
        <v>20000</v>
      </c>
      <c r="J76" s="33">
        <v>20000</v>
      </c>
      <c r="K76" s="30"/>
      <c r="L76" s="52"/>
      <c r="M76" s="30"/>
      <c r="N76" s="39"/>
    </row>
    <row r="77" spans="1:14" ht="21.75" customHeight="1">
      <c r="A77" s="72"/>
      <c r="B77" s="72"/>
      <c r="C77" s="53"/>
      <c r="D77" s="26"/>
      <c r="E77" s="26">
        <v>92118</v>
      </c>
      <c r="F77" s="26"/>
      <c r="G77" s="54" t="s">
        <v>45</v>
      </c>
      <c r="H77" s="29" t="e">
        <f>SUM(#REF!)</f>
        <v>#REF!</v>
      </c>
      <c r="I77" s="30">
        <f>I78+I81</f>
        <v>3035408</v>
      </c>
      <c r="J77" s="30">
        <f>J78+J81</f>
        <v>250407</v>
      </c>
      <c r="K77" s="30">
        <f>K80</f>
        <v>583593</v>
      </c>
      <c r="L77" s="30">
        <f>L78+L81</f>
        <v>0</v>
      </c>
      <c r="M77" s="30">
        <f>M78+M81</f>
        <v>2201408</v>
      </c>
      <c r="N77" s="55"/>
    </row>
    <row r="78" spans="1:14" ht="48" customHeight="1">
      <c r="A78" s="72"/>
      <c r="B78" s="72"/>
      <c r="C78" s="41">
        <v>1</v>
      </c>
      <c r="D78" s="36"/>
      <c r="E78" s="36"/>
      <c r="F78" s="37"/>
      <c r="G78" s="99" t="s">
        <v>55</v>
      </c>
      <c r="H78" s="38">
        <v>4327690</v>
      </c>
      <c r="I78" s="18">
        <f>I79+I80</f>
        <v>2935408</v>
      </c>
      <c r="J78" s="18">
        <f>J80</f>
        <v>150407</v>
      </c>
      <c r="K78" s="30"/>
      <c r="L78" s="52">
        <v>0</v>
      </c>
      <c r="M78" s="57">
        <f>M79</f>
        <v>2201408</v>
      </c>
      <c r="N78" s="39" t="s">
        <v>53</v>
      </c>
    </row>
    <row r="79" spans="1:14" ht="36" customHeight="1">
      <c r="A79" s="72"/>
      <c r="B79" s="72"/>
      <c r="C79" s="41"/>
      <c r="D79" s="36"/>
      <c r="E79" s="36"/>
      <c r="F79" s="37">
        <v>6058</v>
      </c>
      <c r="G79" s="94" t="s">
        <v>74</v>
      </c>
      <c r="H79" s="38"/>
      <c r="I79" s="18">
        <f>M79</f>
        <v>2201408</v>
      </c>
      <c r="J79" s="18"/>
      <c r="K79" s="30"/>
      <c r="L79" s="52"/>
      <c r="M79" s="57">
        <v>2201408</v>
      </c>
      <c r="N79" s="39" t="s">
        <v>101</v>
      </c>
    </row>
    <row r="80" spans="1:14" ht="36.75" customHeight="1">
      <c r="A80" s="72"/>
      <c r="B80" s="72"/>
      <c r="C80" s="41"/>
      <c r="D80" s="36"/>
      <c r="E80" s="36"/>
      <c r="F80" s="37">
        <v>6059</v>
      </c>
      <c r="G80" s="94" t="s">
        <v>73</v>
      </c>
      <c r="H80" s="38"/>
      <c r="I80" s="18">
        <f>J80+K80</f>
        <v>734000</v>
      </c>
      <c r="J80" s="18">
        <v>150407</v>
      </c>
      <c r="K80" s="30">
        <v>583593</v>
      </c>
      <c r="L80" s="52"/>
      <c r="M80" s="30"/>
      <c r="N80" s="39"/>
    </row>
    <row r="81" spans="1:14" ht="39.75" customHeight="1">
      <c r="A81" s="72"/>
      <c r="B81" s="72"/>
      <c r="C81" s="41">
        <v>2</v>
      </c>
      <c r="D81" s="36"/>
      <c r="E81" s="36"/>
      <c r="F81" s="37">
        <v>6220</v>
      </c>
      <c r="G81" s="99" t="s">
        <v>68</v>
      </c>
      <c r="H81" s="38"/>
      <c r="I81" s="18">
        <f>SUM(J81:M81)</f>
        <v>100000</v>
      </c>
      <c r="J81" s="18">
        <v>100000</v>
      </c>
      <c r="K81" s="30"/>
      <c r="L81" s="52"/>
      <c r="M81" s="30"/>
      <c r="N81" s="39" t="s">
        <v>69</v>
      </c>
    </row>
    <row r="82" spans="3:14" s="67" customFormat="1" ht="22.5" customHeight="1">
      <c r="C82" s="53"/>
      <c r="D82" s="37">
        <v>926</v>
      </c>
      <c r="E82" s="37"/>
      <c r="F82" s="37"/>
      <c r="G82" s="68" t="s">
        <v>90</v>
      </c>
      <c r="H82" s="49"/>
      <c r="I82" s="50">
        <f>I83+I87</f>
        <v>242000</v>
      </c>
      <c r="J82" s="50">
        <f>J83+J87</f>
        <v>242000</v>
      </c>
      <c r="K82" s="30">
        <f>K83+K87</f>
        <v>0</v>
      </c>
      <c r="L82" s="52">
        <f>L83+L87</f>
        <v>0</v>
      </c>
      <c r="M82" s="30">
        <f>M83+M87</f>
        <v>0</v>
      </c>
      <c r="N82" s="55"/>
    </row>
    <row r="83" spans="3:14" s="67" customFormat="1" ht="22.5" customHeight="1">
      <c r="C83" s="53"/>
      <c r="D83" s="37"/>
      <c r="E83" s="37">
        <v>92604</v>
      </c>
      <c r="F83" s="37"/>
      <c r="G83" s="68" t="s">
        <v>91</v>
      </c>
      <c r="H83" s="49"/>
      <c r="I83" s="50">
        <f>SUM(I84:I86)</f>
        <v>192000</v>
      </c>
      <c r="J83" s="50">
        <f>SUM(J84:J86)</f>
        <v>192000</v>
      </c>
      <c r="K83" s="30">
        <f>K86</f>
        <v>0</v>
      </c>
      <c r="L83" s="52">
        <f>L86</f>
        <v>0</v>
      </c>
      <c r="M83" s="30">
        <f>M86</f>
        <v>0</v>
      </c>
      <c r="N83" s="55"/>
    </row>
    <row r="84" spans="3:14" s="67" customFormat="1" ht="30.75" customHeight="1">
      <c r="C84" s="75">
        <v>1</v>
      </c>
      <c r="D84" s="37"/>
      <c r="E84" s="37"/>
      <c r="F84" s="37">
        <v>6060</v>
      </c>
      <c r="G84" s="99" t="s">
        <v>75</v>
      </c>
      <c r="H84" s="49"/>
      <c r="I84" s="18">
        <f>SUM(J84:M84)</f>
        <v>60000</v>
      </c>
      <c r="J84" s="50">
        <v>60000</v>
      </c>
      <c r="K84" s="30"/>
      <c r="L84" s="52"/>
      <c r="M84" s="30"/>
      <c r="N84" s="76" t="s">
        <v>76</v>
      </c>
    </row>
    <row r="85" spans="3:14" s="67" customFormat="1" ht="31.5" customHeight="1">
      <c r="C85" s="75">
        <v>2</v>
      </c>
      <c r="D85" s="37"/>
      <c r="E85" s="37"/>
      <c r="F85" s="79">
        <v>6060</v>
      </c>
      <c r="G85" s="99" t="s">
        <v>67</v>
      </c>
      <c r="H85" s="49"/>
      <c r="I85" s="18">
        <f>SUM(J85:M85)</f>
        <v>32000</v>
      </c>
      <c r="J85" s="108">
        <v>32000</v>
      </c>
      <c r="K85" s="30"/>
      <c r="L85" s="52"/>
      <c r="M85" s="30"/>
      <c r="N85" s="76" t="s">
        <v>76</v>
      </c>
    </row>
    <row r="86" spans="3:14" s="72" customFormat="1" ht="41.25" customHeight="1">
      <c r="C86" s="41">
        <v>3</v>
      </c>
      <c r="D86" s="36"/>
      <c r="E86" s="36"/>
      <c r="F86" s="79">
        <v>6050</v>
      </c>
      <c r="G86" s="99" t="s">
        <v>77</v>
      </c>
      <c r="H86" s="38"/>
      <c r="I86" s="18">
        <f>J86</f>
        <v>100000</v>
      </c>
      <c r="J86" s="108">
        <v>100000</v>
      </c>
      <c r="K86" s="33"/>
      <c r="L86" s="21"/>
      <c r="M86" s="33"/>
      <c r="N86" s="76" t="s">
        <v>76</v>
      </c>
    </row>
    <row r="87" spans="3:14" s="67" customFormat="1" ht="21.75" customHeight="1">
      <c r="C87" s="53"/>
      <c r="D87" s="37"/>
      <c r="E87" s="37">
        <v>92695</v>
      </c>
      <c r="F87" s="37"/>
      <c r="G87" s="68" t="s">
        <v>84</v>
      </c>
      <c r="H87" s="49"/>
      <c r="I87" s="50">
        <f>I88</f>
        <v>50000</v>
      </c>
      <c r="J87" s="50">
        <f>J88</f>
        <v>50000</v>
      </c>
      <c r="K87" s="30">
        <f>K88</f>
        <v>0</v>
      </c>
      <c r="L87" s="52">
        <f>L88</f>
        <v>0</v>
      </c>
      <c r="M87" s="30">
        <f>M88</f>
        <v>0</v>
      </c>
      <c r="N87" s="55"/>
    </row>
    <row r="88" spans="1:14" ht="48" customHeight="1">
      <c r="A88" s="72"/>
      <c r="B88" s="72"/>
      <c r="C88" s="41" t="s">
        <v>63</v>
      </c>
      <c r="D88" s="36"/>
      <c r="E88" s="36"/>
      <c r="F88" s="37">
        <v>6050</v>
      </c>
      <c r="G88" s="99" t="s">
        <v>64</v>
      </c>
      <c r="H88" s="38"/>
      <c r="I88" s="18">
        <f>SUM(J88:M88)</f>
        <v>50000</v>
      </c>
      <c r="J88" s="18">
        <v>50000</v>
      </c>
      <c r="K88" s="30"/>
      <c r="L88" s="52"/>
      <c r="M88" s="30"/>
      <c r="N88" s="39" t="s">
        <v>53</v>
      </c>
    </row>
    <row r="89" spans="1:14" ht="15">
      <c r="A89" s="72"/>
      <c r="B89" s="72"/>
      <c r="C89" s="121" t="s">
        <v>23</v>
      </c>
      <c r="D89" s="121"/>
      <c r="E89" s="121"/>
      <c r="F89" s="121"/>
      <c r="G89" s="121"/>
      <c r="H89" s="64" t="e">
        <f>H10+#REF!+#REF!+#REF!+H42+H50+H62+H73+#REF!</f>
        <v>#REF!</v>
      </c>
      <c r="I89" s="65">
        <f>SUM(I82+I73+I62+I59+I50+I42+I38+I33+I23+I10)</f>
        <v>82350375</v>
      </c>
      <c r="J89" s="65">
        <f>SUM(J82+J73+J59+J62+J50+J42+J38+J33+J23+J10)</f>
        <v>28653468</v>
      </c>
      <c r="K89" s="65">
        <f>K10+K23+K33+K38+K42+K50+K62+K59+K73+K82</f>
        <v>30245198</v>
      </c>
      <c r="L89" s="65">
        <f>SUM(L82+L73+L62+L59+L50+L42+L38+L33+L23+L10)</f>
        <v>1290000</v>
      </c>
      <c r="M89" s="65">
        <f>SUM(M82+M73+M62+M59+M50+M42+M38+M33+M23+M10)</f>
        <v>22161709</v>
      </c>
      <c r="N89" s="24" t="s">
        <v>24</v>
      </c>
    </row>
    <row r="90" spans="1:14" ht="12.75">
      <c r="A90" s="72"/>
      <c r="B90" s="72"/>
      <c r="C90" s="100"/>
      <c r="D90" s="100"/>
      <c r="E90" s="100"/>
      <c r="F90" s="100"/>
      <c r="G90" s="100"/>
      <c r="H90" s="101"/>
      <c r="I90" s="102"/>
      <c r="J90" s="103"/>
      <c r="K90" s="103"/>
      <c r="L90" s="100"/>
      <c r="M90" s="100"/>
      <c r="N90" s="104"/>
    </row>
    <row r="91" spans="1:14" ht="12.75">
      <c r="A91" s="72"/>
      <c r="B91" s="72"/>
      <c r="C91" s="14" t="s">
        <v>25</v>
      </c>
      <c r="D91" s="14"/>
      <c r="E91" s="14"/>
      <c r="F91" s="14"/>
      <c r="G91" s="14"/>
      <c r="H91" s="16"/>
      <c r="I91" s="107"/>
      <c r="J91" s="107"/>
      <c r="K91" s="14"/>
      <c r="L91" s="14"/>
      <c r="M91" s="14"/>
      <c r="N91" s="15"/>
    </row>
    <row r="92" spans="1:14" ht="12.75">
      <c r="A92" s="72"/>
      <c r="B92" s="72"/>
      <c r="C92" s="14" t="s">
        <v>26</v>
      </c>
      <c r="D92" s="14"/>
      <c r="E92" s="14"/>
      <c r="F92" s="14"/>
      <c r="G92" s="14"/>
      <c r="H92" s="16"/>
      <c r="I92" s="14"/>
      <c r="J92" s="14"/>
      <c r="K92" s="14"/>
      <c r="L92" s="14"/>
      <c r="M92" s="14"/>
      <c r="N92" s="15"/>
    </row>
    <row r="93" spans="1:14" ht="12.75">
      <c r="A93" s="72"/>
      <c r="B93" s="72"/>
      <c r="C93" s="14" t="s">
        <v>27</v>
      </c>
      <c r="D93" s="14"/>
      <c r="E93" s="14"/>
      <c r="F93" s="14"/>
      <c r="G93" s="14"/>
      <c r="H93" s="16"/>
      <c r="I93" s="14"/>
      <c r="J93" s="14"/>
      <c r="K93" s="14"/>
      <c r="L93" s="14"/>
      <c r="M93" s="14"/>
      <c r="N93" s="15"/>
    </row>
    <row r="94" spans="1:14" ht="12.75">
      <c r="A94" s="72"/>
      <c r="B94" s="72"/>
      <c r="C94" s="14" t="s">
        <v>28</v>
      </c>
      <c r="D94" s="14"/>
      <c r="E94" s="14"/>
      <c r="F94" s="14"/>
      <c r="G94" s="14"/>
      <c r="H94" s="16"/>
      <c r="I94" s="14"/>
      <c r="J94" s="14"/>
      <c r="K94" s="14"/>
      <c r="L94" s="14"/>
      <c r="M94" s="14"/>
      <c r="N94" s="15"/>
    </row>
    <row r="95" spans="1:14" ht="12.75">
      <c r="A95" s="72"/>
      <c r="B95" s="72"/>
      <c r="C95" s="14"/>
      <c r="D95" s="14"/>
      <c r="E95" s="14"/>
      <c r="F95" s="14"/>
      <c r="G95" s="14"/>
      <c r="H95" s="16"/>
      <c r="I95" s="105"/>
      <c r="J95" s="14"/>
      <c r="K95" s="14"/>
      <c r="L95" s="14"/>
      <c r="M95" s="14"/>
      <c r="N95" s="15"/>
    </row>
    <row r="96" spans="1:14" ht="53.25" customHeight="1">
      <c r="A96" s="72"/>
      <c r="B96" s="72"/>
      <c r="C96" s="17" t="s">
        <v>29</v>
      </c>
      <c r="D96" s="14"/>
      <c r="E96" s="14"/>
      <c r="F96" s="14"/>
      <c r="G96" s="14"/>
      <c r="H96" s="16"/>
      <c r="I96" s="105"/>
      <c r="J96" s="14"/>
      <c r="K96" s="14"/>
      <c r="L96" s="14"/>
      <c r="M96" s="14"/>
      <c r="N96" s="15"/>
    </row>
    <row r="97" spans="1:14" ht="3" customHeight="1">
      <c r="A97" s="11"/>
      <c r="B97" s="11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</row>
    <row r="98" spans="9:10" ht="12.75" hidden="1">
      <c r="I98" s="12"/>
      <c r="J98" s="12"/>
    </row>
    <row r="99" ht="12.75" hidden="1">
      <c r="G99" s="13"/>
    </row>
    <row r="100" ht="12.75">
      <c r="G100" s="13"/>
    </row>
  </sheetData>
  <sheetProtection/>
  <mergeCells count="17">
    <mergeCell ref="C89:G89"/>
    <mergeCell ref="I4:I7"/>
    <mergeCell ref="J4:M4"/>
    <mergeCell ref="J5:J7"/>
    <mergeCell ref="K5:K7"/>
    <mergeCell ref="L5:L7"/>
    <mergeCell ref="M5:M7"/>
    <mergeCell ref="C97:N97"/>
    <mergeCell ref="C1:N1"/>
    <mergeCell ref="C3:C7"/>
    <mergeCell ref="D3:D7"/>
    <mergeCell ref="E3:E7"/>
    <mergeCell ref="F3:F7"/>
    <mergeCell ref="G3:G7"/>
    <mergeCell ref="H3:H7"/>
    <mergeCell ref="I3:M3"/>
    <mergeCell ref="N3:N7"/>
  </mergeCells>
  <printOptions/>
  <pageMargins left="0.1968503937007874" right="0.1968503937007874" top="1.2598425196850394" bottom="0.31496062992125984" header="0.5905511811023623" footer="0.5118110236220472"/>
  <pageSetup horizontalDpi="300" verticalDpi="300" orientation="landscape" paperSize="9" scale="95" r:id="rId1"/>
  <headerFooter alignWithMargins="0">
    <oddHeader>&amp;RZałącznik nr 1a 
do Zarządzenia nr 214/09
Prezydenta Miasta Łomża
z dnia 10 listopada 2009r.</oddHeader>
  </headerFooter>
  <rowBreaks count="5" manualBreakCount="5">
    <brk id="17" min="2" max="13" man="1"/>
    <brk id="32" min="2" max="13" man="1"/>
    <brk id="47" min="2" max="13" man="1"/>
    <brk id="65" min="2" max="13" man="1"/>
    <brk id="80" min="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416666666666667" bottom="1.025" header="0.7875" footer="0.7875"/>
  <pageSetup horizontalDpi="300" verticalDpi="300" orientation="landscape" paperSize="9"/>
  <headerFooter alignWithMargins="0">
    <oddHeader>&amp;C&amp;A&amp;RZałącznik nr 
do Zarzadzenia nr
Prezydenta Miasta
z dn.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416666666666667" bottom="1.025" header="0.7875" footer="0.7875"/>
  <pageSetup horizontalDpi="300" verticalDpi="300" orientation="landscape" paperSize="9"/>
  <headerFooter alignWithMargins="0">
    <oddHeader>&amp;C&amp;A&amp;RZałącznik nr 
do Zarzadzenia nr
Prezydenta Miasta
z dn.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ELA-B</cp:lastModifiedBy>
  <cp:lastPrinted>2009-11-10T11:46:39Z</cp:lastPrinted>
  <dcterms:created xsi:type="dcterms:W3CDTF">2006-10-18T09:51:14Z</dcterms:created>
  <dcterms:modified xsi:type="dcterms:W3CDTF">2009-11-12T07:19:59Z</dcterms:modified>
  <cp:category/>
  <cp:version/>
  <cp:contentType/>
  <cp:contentStatus/>
  <cp:revision>29</cp:revision>
</cp:coreProperties>
</file>