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zał.1-dochody" sheetId="1" r:id="rId1"/>
    <sheet name="zał.2-wydatki" sheetId="2" r:id="rId2"/>
  </sheets>
  <definedNames>
    <definedName name="_xlnm.Print_Titles" localSheetId="0">'zał.1-dochody'!$7:$7</definedName>
    <definedName name="_xlnm.Print_Titles" localSheetId="1">'zał.2-wydatki'!$7:$7</definedName>
  </definedNames>
  <calcPr fullCalcOnLoad="1"/>
</workbook>
</file>

<file path=xl/sharedStrings.xml><?xml version="1.0" encoding="utf-8"?>
<sst xmlns="http://schemas.openxmlformats.org/spreadsheetml/2006/main" count="298" uniqueCount="201">
  <si>
    <t>Składki na ubezpieczenie zdrowotne opłacane za osoby pobierające niektóre świadczenia z pomocy społecznej oraz niektóre świadczenia rodzinne</t>
  </si>
  <si>
    <t>Poradnie psychologiczno-pedagogiczne, w tym poradnie specjalistyczne</t>
  </si>
  <si>
    <t>80309</t>
  </si>
  <si>
    <t xml:space="preserve">Centra kształcenia ustawicznego i praktycznego oraz ośrodki dokształcania zawodowego </t>
  </si>
  <si>
    <t>Rady gmin / miast i miast na prawach powiatu /</t>
  </si>
  <si>
    <t>Składki na ubezpieczenie zdrowotne oraz świadczenia dla osób nie objętych obowiązkiem ubezpieczenia zdrowotnego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</si>
  <si>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</si>
  <si>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</si>
  <si>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</si>
  <si>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</si>
  <si>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</si>
  <si>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</si>
  <si>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</si>
  <si>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</si>
  <si>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</si>
  <si>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</si>
  <si>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</si>
  <si>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</si>
  <si>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</si>
  <si>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</si>
  <si>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85415</t>
  </si>
  <si>
    <t>Ośrodki wsparcia/Klub Seniora,Środow.Dom Samopom.Dzienny Dom Pomocy Społecznej /</t>
  </si>
  <si>
    <t>Zadania w zakresie kultury fizycznej i sportu</t>
  </si>
  <si>
    <t>Załącznik Nr 2</t>
  </si>
  <si>
    <t>Dział</t>
  </si>
  <si>
    <t>Rozdz.</t>
  </si>
  <si>
    <t>Wyszczególnienie</t>
  </si>
  <si>
    <t>Pozostała działalność</t>
  </si>
  <si>
    <t>050</t>
  </si>
  <si>
    <t>Rybołówstwo i rybactwo</t>
  </si>
  <si>
    <t>05095</t>
  </si>
  <si>
    <t>Transport i łączność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</si>
  <si>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</si>
  <si>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</si>
  <si>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</si>
  <si>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</si>
  <si>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</si>
  <si>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</si>
  <si>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</si>
  <si>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</si>
  <si>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</si>
  <si>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</si>
  <si>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</si>
  <si>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</si>
  <si>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</si>
  <si>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</si>
  <si>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Straż Miejska</t>
  </si>
  <si>
    <t>Wpływy z podatku dochodowego od osób fizycznych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</si>
  <si>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</si>
  <si>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</si>
  <si>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</si>
  <si>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</si>
  <si>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</si>
  <si>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</si>
  <si>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</si>
  <si>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</si>
  <si>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</si>
  <si>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</si>
  <si>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</si>
  <si>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</si>
  <si>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</si>
  <si>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</si>
  <si>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</si>
  <si>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</si>
  <si>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</si>
  <si>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</si>
  <si>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</si>
  <si>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</si>
  <si>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</si>
  <si>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Kultura i ochrona dziedzictwa narodowego</t>
  </si>
  <si>
    <t>Filharmonie , orkiestry , chóry i kapele</t>
  </si>
  <si>
    <t>Biblioteki</t>
  </si>
  <si>
    <t>Muzea</t>
  </si>
  <si>
    <t>R a z e m</t>
  </si>
  <si>
    <t>Pomoc dla uchodzców</t>
  </si>
  <si>
    <t>Urzędy gmin  / miast i miast na prawach powiatu /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</si>
  <si>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</si>
  <si>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</si>
  <si>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</si>
  <si>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 xml:space="preserve">Zasiłki i pomoc w naturze oraz składki na ubezpieczenia społeczne </t>
  </si>
  <si>
    <t>Usługi opiekuńcze i specjalistyczne usługi opiekuńcze</t>
  </si>
  <si>
    <t>Teatry dramatyczne i lalkowe</t>
  </si>
  <si>
    <t>Część wyrównawcza subw.ogólnej dla powiatów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</si>
  <si>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</si>
  <si>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</si>
  <si>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</si>
  <si>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</si>
  <si>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</si>
  <si>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Licea profilowane</t>
  </si>
  <si>
    <t>Dochody od osób prawnych, od osób fizycznych i od innych jednostek nieposiadających osobowości prawnej oraz wydatki związane z ich poborem</t>
  </si>
  <si>
    <t>Wpływy i wydatki związane z gromadzeniem środków z opłat  produktowych</t>
  </si>
  <si>
    <t>Część wyrównawcza subw.ogólnej dla gmin</t>
  </si>
  <si>
    <t>Część równoważąca subwencji ogólnej  dla powiatów</t>
  </si>
  <si>
    <t>Kultura fizyczna i sport</t>
  </si>
  <si>
    <t>Załącznik Nr 1</t>
  </si>
  <si>
    <t>Drogi publiczne w miastach na prawach powiatu</t>
  </si>
  <si>
    <t>Świadczenia rodzinne oraz składki na ubezpieczenia emerytalne i rentowe z ubezpieczenia  społecznego</t>
  </si>
  <si>
    <t>Część równoważąca subwencji ogólnej  dla gmin</t>
  </si>
  <si>
    <t>010</t>
  </si>
  <si>
    <t>Rolnictwo i łowiectwo</t>
  </si>
  <si>
    <t>Wpływy z podatku rolnego, podatku leśnego,podatku od czynności cywilnoprawnych , podatków i opłat lokalnych od osób prawnych i innych jednostek organizacyjnych .</t>
  </si>
  <si>
    <t>Składki na ubezpieczenie zdrowotne opłacane  za osoby pobierajce niektóre świadczenia z pomocy społecznej oraz niektóre świadczenia rodzinne</t>
  </si>
  <si>
    <t>Zespoły do spraw orzekania o niepełnosprawności</t>
  </si>
  <si>
    <t>Plany zagospodarowania przestrzennego</t>
  </si>
  <si>
    <t>Pomoc materialna dla studentów</t>
  </si>
  <si>
    <t>Szkolnictwo wyższe</t>
  </si>
  <si>
    <t>Zasiłki i pomoc w naturze oraz składki na ubezpieczenia emerytalne i rentowe</t>
  </si>
  <si>
    <t>85295</t>
  </si>
  <si>
    <t>01030</t>
  </si>
  <si>
    <t>020</t>
  </si>
  <si>
    <t>Leśnictwo</t>
  </si>
  <si>
    <t>02002</t>
  </si>
  <si>
    <t>Nadzór nad gospodarką leśną</t>
  </si>
  <si>
    <t>Lokalny transport zbiorowy</t>
  </si>
  <si>
    <t xml:space="preserve">Pozostała działalność / opłata za grunty / </t>
  </si>
  <si>
    <t>Turystyka</t>
  </si>
  <si>
    <t>Zadania w zakresie upowszechniania turystyki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</si>
  <si>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</si>
  <si>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</si>
  <si>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</si>
  <si>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Rezerwy ogólne i celowe</t>
  </si>
  <si>
    <t>Gimnazja specjalne</t>
  </si>
  <si>
    <t>Przeciwdziałanie alkoholizmowi</t>
  </si>
  <si>
    <t xml:space="preserve">Rodziny zastępcze </t>
  </si>
  <si>
    <t>Dodatki mieszkaniowe</t>
  </si>
  <si>
    <t>85321</t>
  </si>
  <si>
    <t>Świetlice szkolne</t>
  </si>
  <si>
    <t>85495</t>
  </si>
  <si>
    <t>Ochrona zabytków i opieka nad zabytkami</t>
  </si>
  <si>
    <t xml:space="preserve">Pozostała działalność  </t>
  </si>
  <si>
    <t>Oczyszczanie miast i wsi</t>
  </si>
  <si>
    <t>Utrzymanie zieleni w miastach i gminach</t>
  </si>
  <si>
    <t>Oświetlenie ulic , placów  i dróg</t>
  </si>
  <si>
    <t>Domy i ośrodki kultury , świetlice i kluby</t>
  </si>
  <si>
    <t xml:space="preserve">     R a z e m</t>
  </si>
  <si>
    <t>80113</t>
  </si>
  <si>
    <t>Dowożenie uczniów do szkół</t>
  </si>
  <si>
    <t>90078</t>
  </si>
  <si>
    <t>Izby rolnicze</t>
  </si>
  <si>
    <t>Usuwanie skutków klęsk żywiołowych</t>
  </si>
  <si>
    <t>80123</t>
  </si>
  <si>
    <t>80146</t>
  </si>
  <si>
    <t>Dokształcanie i doskonalenie nauczycieli</t>
  </si>
  <si>
    <t>85446</t>
  </si>
  <si>
    <t>Dokształcenie i doskonalenie nauczycieli</t>
  </si>
  <si>
    <t>85212</t>
  </si>
  <si>
    <t xml:space="preserve">Świadczenia rodzinne oraz składki na ubezpieczenia emerytalne i rentowe z ubezpieczenia społecznego </t>
  </si>
  <si>
    <t>Schroniska dla zwierząt</t>
  </si>
  <si>
    <t>Różne jednostki obsługi gospodarki mieszkaniowej</t>
  </si>
  <si>
    <t>Szkoły podstawowe specjalne</t>
  </si>
  <si>
    <t>Licea ogólnokształcące</t>
  </si>
  <si>
    <t>Szkoły zawodowe specjalne</t>
  </si>
  <si>
    <t xml:space="preserve">Usługi opiekuńcze  i  specjalistyczne usługi opiekuńcze </t>
  </si>
  <si>
    <t>Wpływy z podatku rolnego, podatku leśnego,podatku od spadków i darowizn, podatku od czynności cywilnoprawnych oraz podatku i opłat lokalnych od osób fizycznych .</t>
  </si>
  <si>
    <t>75075</t>
  </si>
  <si>
    <t>Promocja jednostek samorządu terytorialnego</t>
  </si>
  <si>
    <t>Obsługa długu publicznego</t>
  </si>
  <si>
    <t>75702</t>
  </si>
  <si>
    <t>Obsługa papierów wartościowych, kredytów i pożyczek jednostek samorządu terytorialnego</t>
  </si>
  <si>
    <t>80395</t>
  </si>
  <si>
    <t>85220</t>
  </si>
  <si>
    <t>Ośrodek interwencji kryzysowej</t>
  </si>
  <si>
    <t>Filharmonie, orkiestry, chóry i kapele</t>
  </si>
  <si>
    <t>Poradnie psychologiczno-pedagogiczne</t>
  </si>
  <si>
    <t>71035</t>
  </si>
  <si>
    <t>Cmentarze</t>
  </si>
  <si>
    <t>październik</t>
  </si>
  <si>
    <t>listopad</t>
  </si>
  <si>
    <t>grudzień</t>
  </si>
  <si>
    <t>Harmonogram IIIkw</t>
  </si>
  <si>
    <r>
      <t xml:space="preserve">Harmonogram na IV kwartały          </t>
    </r>
    <r>
      <rPr>
        <sz val="9"/>
        <rFont val="Times New Roman"/>
        <family val="1"/>
      </rPr>
      <t>(5+9)</t>
    </r>
  </si>
  <si>
    <t>75109</t>
  </si>
  <si>
    <t>Wybory do rad gmin, rad powiatów i sejmików województw, wybory wójtów, burmistrzów, prezydentów miast oraz referenda gminne, powiatowe i wojewódzkie</t>
  </si>
  <si>
    <r>
      <t xml:space="preserve">Razem              IV kwartał </t>
    </r>
    <r>
      <rPr>
        <sz val="9"/>
        <rFont val="Times New Roman"/>
        <family val="1"/>
      </rPr>
      <t>(6+7+8):</t>
    </r>
  </si>
  <si>
    <t>Harmonogram III kw</t>
  </si>
  <si>
    <t>IV kwartał</t>
  </si>
  <si>
    <r>
      <t>Razem         IV kwartał</t>
    </r>
    <r>
      <rPr>
        <sz val="10"/>
        <rFont val="Times New Roman"/>
        <family val="1"/>
      </rPr>
      <t xml:space="preserve"> (6+7+8):</t>
    </r>
  </si>
  <si>
    <r>
      <t xml:space="preserve">Harmonogram na IV kwart. </t>
    </r>
    <r>
      <rPr>
        <sz val="10"/>
        <rFont val="Times New Roman"/>
        <family val="1"/>
      </rPr>
      <t>(5+9)</t>
    </r>
  </si>
  <si>
    <t>01095</t>
  </si>
  <si>
    <t>85278</t>
  </si>
  <si>
    <t>Prezydent Miasta</t>
  </si>
  <si>
    <t>mgr inż. Jerzy Brzeziński</t>
  </si>
  <si>
    <t>Rolnictwo i Łowiectwo</t>
  </si>
  <si>
    <t>Uzupełnienie subwencji ogólnej dla jst</t>
  </si>
  <si>
    <t xml:space="preserve"> </t>
  </si>
  <si>
    <t>Oświetlenie ulic, placów i gróg</t>
  </si>
  <si>
    <t xml:space="preserve">          </t>
  </si>
  <si>
    <t xml:space="preserve">  </t>
  </si>
  <si>
    <t>Plan na 2007r.</t>
  </si>
  <si>
    <t>75053</t>
  </si>
  <si>
    <t>85311</t>
  </si>
  <si>
    <t>Rehabilitacja zawodowa i społeczna osób niepełnosprawnych</t>
  </si>
  <si>
    <t>85395</t>
  </si>
  <si>
    <t>Harmonogram dochodów miasta na IV kwartał 2007r.</t>
  </si>
  <si>
    <t xml:space="preserve">Wybory do Sejmu i Senatu </t>
  </si>
  <si>
    <t xml:space="preserve">zadania w zakresie kultury fizycznej </t>
  </si>
  <si>
    <t>75018</t>
  </si>
  <si>
    <t>Urzędy marszałkowskie</t>
  </si>
  <si>
    <t>85108</t>
  </si>
  <si>
    <t>Wybory do sejmu i senatu</t>
  </si>
  <si>
    <t>Harmonogram wydatków miasta na IV kwartał 2007r.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</si>
</sst>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00000000000"/>
  </numFmts>
  <fonts count="14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3" borderId="1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hidden="1"/>
    </xf>
    <xf numFmtId="3" fontId="9" fillId="3" borderId="13" xfId="0" applyNumberFormat="1" applyFont="1" applyFill="1" applyBorder="1" applyAlignment="1" applyProtection="1">
      <alignment horizontal="right" vertical="center"/>
      <protection hidden="1"/>
    </xf>
    <xf numFmtId="3" fontId="8" fillId="0" borderId="3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Fill="1" applyBorder="1" applyAlignment="1" applyProtection="1">
      <alignment horizontal="right" vertical="center"/>
      <protection hidden="1"/>
    </xf>
    <xf numFmtId="3" fontId="8" fillId="0" borderId="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5" xfId="0" applyNumberFormat="1" applyFont="1" applyFill="1" applyBorder="1" applyAlignment="1" applyProtection="1">
      <alignment horizontal="right" vertical="center"/>
      <protection hidden="1"/>
    </xf>
    <xf numFmtId="3" fontId="8" fillId="0" borderId="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 applyProtection="1">
      <alignment horizontal="right" vertical="center"/>
      <protection hidden="1"/>
    </xf>
    <xf numFmtId="3" fontId="9" fillId="3" borderId="1" xfId="0" applyNumberFormat="1" applyFont="1" applyFill="1" applyBorder="1" applyAlignment="1" applyProtection="1">
      <alignment horizontal="right" vertical="center"/>
      <protection locked="0"/>
    </xf>
    <xf numFmtId="3" fontId="9" fillId="3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Border="1" applyAlignment="1">
      <alignment horizontal="right" vertical="center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 applyProtection="1">
      <alignment vertical="center" wrapText="1"/>
      <protection hidden="1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9" fillId="3" borderId="20" xfId="0" applyNumberFormat="1" applyFont="1" applyFill="1" applyBorder="1" applyAlignment="1" applyProtection="1">
      <alignment horizontal="right" vertical="center"/>
      <protection hidden="1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 applyProtection="1">
      <alignment horizontal="right" vertical="center"/>
      <protection hidden="1"/>
    </xf>
    <xf numFmtId="3" fontId="8" fillId="0" borderId="6" xfId="0" applyNumberFormat="1" applyFont="1" applyBorder="1" applyAlignment="1">
      <alignment horizontal="right" vertical="center"/>
    </xf>
    <xf numFmtId="3" fontId="8" fillId="0" borderId="15" xfId="0" applyNumberFormat="1" applyFont="1" applyFill="1" applyBorder="1" applyAlignment="1" applyProtection="1">
      <alignment horizontal="right" vertical="center"/>
      <protection hidden="1"/>
    </xf>
    <xf numFmtId="3" fontId="8" fillId="0" borderId="16" xfId="0" applyNumberFormat="1" applyFont="1" applyFill="1" applyBorder="1" applyAlignment="1" applyProtection="1">
      <alignment horizontal="right" vertical="center"/>
      <protection hidden="1"/>
    </xf>
    <xf numFmtId="3" fontId="8" fillId="0" borderId="22" xfId="0" applyNumberFormat="1" applyFont="1" applyFill="1" applyBorder="1" applyAlignment="1" applyProtection="1">
      <alignment horizontal="right" vertical="center"/>
      <protection hidden="1"/>
    </xf>
    <xf numFmtId="3" fontId="8" fillId="0" borderId="23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 applyProtection="1">
      <alignment horizontal="right" vertical="center"/>
      <protection hidden="1"/>
    </xf>
    <xf numFmtId="3" fontId="8" fillId="0" borderId="19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Fill="1" applyBorder="1" applyAlignment="1" applyProtection="1">
      <alignment horizontal="right" vertical="center"/>
      <protection hidden="1"/>
    </xf>
    <xf numFmtId="3" fontId="8" fillId="0" borderId="25" xfId="0" applyNumberFormat="1" applyFont="1" applyFill="1" applyBorder="1" applyAlignment="1" applyProtection="1">
      <alignment horizontal="right" vertical="center"/>
      <protection hidden="1"/>
    </xf>
    <xf numFmtId="3" fontId="8" fillId="0" borderId="26" xfId="0" applyNumberFormat="1" applyFont="1" applyFill="1" applyBorder="1" applyAlignment="1" applyProtection="1">
      <alignment horizontal="right" vertical="center"/>
      <protection hidden="1"/>
    </xf>
    <xf numFmtId="3" fontId="8" fillId="0" borderId="18" xfId="0" applyNumberFormat="1" applyFont="1" applyFill="1" applyBorder="1" applyAlignment="1" applyProtection="1">
      <alignment horizontal="right" vertical="center"/>
      <protection hidden="1"/>
    </xf>
    <xf numFmtId="0" fontId="9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8" fillId="0" borderId="7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0" fontId="5" fillId="0" borderId="12" xfId="0" applyFont="1" applyFill="1" applyBorder="1" applyAlignment="1" applyProtection="1">
      <alignment horizontal="center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5" fillId="0" borderId="30" xfId="0" applyFont="1" applyFill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hidden="1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" xfId="0" applyFont="1" applyBorder="1" applyAlignment="1">
      <alignment/>
    </xf>
    <xf numFmtId="3" fontId="8" fillId="0" borderId="12" xfId="0" applyNumberFormat="1" applyFont="1" applyFill="1" applyBorder="1" applyAlignment="1" applyProtection="1">
      <alignment horizontal="right" vertical="center"/>
      <protection hidden="1"/>
    </xf>
    <xf numFmtId="3" fontId="5" fillId="0" borderId="3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3" xfId="0" applyNumberFormat="1" applyFont="1" applyFill="1" applyBorder="1" applyAlignment="1" applyProtection="1">
      <alignment horizontal="right" vertical="center"/>
      <protection hidden="1"/>
    </xf>
    <xf numFmtId="0" fontId="5" fillId="0" borderId="5" xfId="0" applyFont="1" applyBorder="1" applyAlignment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4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3" borderId="13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10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left" vertical="top" wrapText="1"/>
      <protection locked="0"/>
    </xf>
    <xf numFmtId="3" fontId="9" fillId="3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3" fontId="8" fillId="0" borderId="33" xfId="0" applyNumberFormat="1" applyFont="1" applyBorder="1" applyAlignment="1">
      <alignment horizontal="right" vertical="center"/>
    </xf>
    <xf numFmtId="3" fontId="8" fillId="0" borderId="31" xfId="0" applyNumberFormat="1" applyFont="1" applyFill="1" applyBorder="1" applyAlignment="1" applyProtection="1">
      <alignment horizontal="right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top" wrapText="1"/>
      <protection locked="0"/>
    </xf>
    <xf numFmtId="0" fontId="5" fillId="0" borderId="3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5" fillId="0" borderId="26" xfId="0" applyFont="1" applyFill="1" applyBorder="1" applyAlignment="1" applyProtection="1">
      <alignment vertical="top" wrapText="1"/>
      <protection locked="0"/>
    </xf>
    <xf numFmtId="0" fontId="5" fillId="0" borderId="24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3" fontId="8" fillId="0" borderId="12" xfId="0" applyNumberFormat="1" applyFont="1" applyBorder="1" applyAlignment="1">
      <alignment horizontal="right" vertical="center"/>
    </xf>
    <xf numFmtId="3" fontId="8" fillId="0" borderId="11" xfId="0" applyNumberFormat="1" applyFont="1" applyFill="1" applyBorder="1" applyAlignment="1" applyProtection="1">
      <alignment horizontal="right" vertical="center"/>
      <protection hidden="1"/>
    </xf>
    <xf numFmtId="0" fontId="4" fillId="3" borderId="12" xfId="0" applyFont="1" applyFill="1" applyBorder="1" applyAlignment="1" applyProtection="1">
      <alignment vertical="top" wrapText="1"/>
      <protection locked="0"/>
    </xf>
    <xf numFmtId="3" fontId="9" fillId="3" borderId="34" xfId="0" applyNumberFormat="1" applyFont="1" applyFill="1" applyBorder="1" applyAlignment="1" applyProtection="1">
      <alignment horizontal="right" vertical="center"/>
      <protection hidden="1"/>
    </xf>
    <xf numFmtId="0" fontId="4" fillId="3" borderId="2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>
      <alignment/>
    </xf>
    <xf numFmtId="0" fontId="4" fillId="3" borderId="35" xfId="0" applyFont="1" applyFill="1" applyBorder="1" applyAlignment="1">
      <alignment/>
    </xf>
    <xf numFmtId="3" fontId="4" fillId="3" borderId="3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8" fillId="0" borderId="32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 applyProtection="1">
      <alignment horizontal="right" vertical="center"/>
      <protection hidden="1"/>
    </xf>
    <xf numFmtId="3" fontId="9" fillId="2" borderId="13" xfId="0" applyNumberFormat="1" applyFont="1" applyFill="1" applyBorder="1" applyAlignment="1" applyProtection="1">
      <alignment horizontal="right" vertical="center"/>
      <protection hidden="1"/>
    </xf>
    <xf numFmtId="3" fontId="9" fillId="2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>
      <alignment vertical="center"/>
    </xf>
    <xf numFmtId="3" fontId="9" fillId="0" borderId="36" xfId="0" applyNumberFormat="1" applyFont="1" applyFill="1" applyBorder="1" applyAlignment="1" applyProtection="1">
      <alignment horizontal="right" vertical="center"/>
      <protection hidden="1"/>
    </xf>
    <xf numFmtId="3" fontId="8" fillId="0" borderId="24" xfId="0" applyNumberFormat="1" applyFont="1" applyBorder="1" applyAlignment="1">
      <alignment vertical="center"/>
    </xf>
    <xf numFmtId="3" fontId="9" fillId="0" borderId="37" xfId="0" applyNumberFormat="1" applyFont="1" applyFill="1" applyBorder="1" applyAlignment="1" applyProtection="1">
      <alignment horizontal="right" vertical="center"/>
      <protection hidden="1"/>
    </xf>
    <xf numFmtId="3" fontId="9" fillId="3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hidden="1"/>
    </xf>
    <xf numFmtId="3" fontId="8" fillId="0" borderId="38" xfId="0" applyNumberFormat="1" applyFont="1" applyBorder="1" applyAlignment="1">
      <alignment vertical="center"/>
    </xf>
    <xf numFmtId="3" fontId="9" fillId="0" borderId="3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35" xfId="0" applyFont="1" applyFill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102</xdr:row>
      <xdr:rowOff>0</xdr:rowOff>
    </xdr:from>
    <xdr:to>
      <xdr:col>7</xdr:col>
      <xdr:colOff>0</xdr:colOff>
      <xdr:row>103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0" y="32184975"/>
          <a:ext cx="7048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119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.875" style="0" customWidth="1"/>
    <col min="2" max="2" width="5.625" style="0" customWidth="1"/>
    <col min="3" max="3" width="24.375" style="0" customWidth="1"/>
    <col min="4" max="4" width="10.625" style="0" customWidth="1"/>
    <col min="5" max="5" width="9.25390625" style="0" customWidth="1"/>
    <col min="6" max="6" width="10.00390625" style="0" customWidth="1"/>
    <col min="7" max="10" width="9.25390625" style="0" customWidth="1"/>
    <col min="11" max="11" width="9.75390625" style="0" customWidth="1"/>
  </cols>
  <sheetData>
    <row r="1" spans="4:8" ht="18.75">
      <c r="D1" s="30"/>
      <c r="E1" s="30"/>
      <c r="G1" s="224" t="s">
        <v>94</v>
      </c>
      <c r="H1" s="224"/>
    </row>
    <row r="2" spans="4:8" ht="18.75">
      <c r="D2" s="30"/>
      <c r="E2" s="30"/>
      <c r="G2" s="31"/>
      <c r="H2" s="31"/>
    </row>
    <row r="3" spans="1:9" ht="18.75">
      <c r="A3" s="225" t="s">
        <v>193</v>
      </c>
      <c r="B3" s="225"/>
      <c r="C3" s="225"/>
      <c r="D3" s="225"/>
      <c r="E3" s="225"/>
      <c r="F3" s="225"/>
      <c r="G3" s="225"/>
      <c r="H3" s="225"/>
      <c r="I3" s="225"/>
    </row>
    <row r="4" ht="13.5" thickBot="1"/>
    <row r="5" spans="1:11" ht="13.5" thickBot="1">
      <c r="A5" s="226" t="s">
        <v>24</v>
      </c>
      <c r="B5" s="228" t="s">
        <v>25</v>
      </c>
      <c r="C5" s="226" t="s">
        <v>26</v>
      </c>
      <c r="D5" s="222" t="s">
        <v>188</v>
      </c>
      <c r="E5" s="218" t="s">
        <v>169</v>
      </c>
      <c r="F5" s="220" t="s">
        <v>175</v>
      </c>
      <c r="G5" s="221"/>
      <c r="H5" s="221"/>
      <c r="I5" s="222" t="s">
        <v>173</v>
      </c>
      <c r="J5" s="218" t="s">
        <v>170</v>
      </c>
      <c r="K5" s="77"/>
    </row>
    <row r="6" spans="1:11" ht="49.5" customHeight="1" thickBot="1">
      <c r="A6" s="227"/>
      <c r="B6" s="229"/>
      <c r="C6" s="230"/>
      <c r="D6" s="231"/>
      <c r="E6" s="232"/>
      <c r="F6" s="78" t="s">
        <v>166</v>
      </c>
      <c r="G6" s="79" t="s">
        <v>167</v>
      </c>
      <c r="H6" s="80" t="s">
        <v>168</v>
      </c>
      <c r="I6" s="223"/>
      <c r="J6" s="219"/>
      <c r="K6" s="77"/>
    </row>
    <row r="7" spans="1:11" ht="13.5" thickBot="1">
      <c r="A7" s="100">
        <v>1</v>
      </c>
      <c r="B7" s="100">
        <v>2</v>
      </c>
      <c r="C7" s="81">
        <v>3</v>
      </c>
      <c r="D7" s="93">
        <v>4</v>
      </c>
      <c r="E7" s="81">
        <v>5</v>
      </c>
      <c r="F7" s="82">
        <v>6</v>
      </c>
      <c r="G7" s="83">
        <v>7</v>
      </c>
      <c r="H7" s="82">
        <v>8</v>
      </c>
      <c r="I7" s="92">
        <v>9</v>
      </c>
      <c r="J7" s="82">
        <v>10</v>
      </c>
      <c r="K7" s="77"/>
    </row>
    <row r="8" spans="1:11" ht="13.5" thickBot="1">
      <c r="A8" s="159" t="s">
        <v>98</v>
      </c>
      <c r="B8" s="159"/>
      <c r="C8" s="161" t="s">
        <v>182</v>
      </c>
      <c r="D8" s="157">
        <v>6189</v>
      </c>
      <c r="E8" s="157">
        <f>(E9)</f>
        <v>3880</v>
      </c>
      <c r="F8" s="157">
        <f>(F9)</f>
        <v>2379</v>
      </c>
      <c r="G8" s="157">
        <f>(G9)</f>
        <v>0</v>
      </c>
      <c r="H8" s="157">
        <f>(H9)</f>
        <v>0</v>
      </c>
      <c r="I8" s="157">
        <f>(F8+G8+H8)</f>
        <v>2379</v>
      </c>
      <c r="J8" s="158">
        <f>(E8+I8)</f>
        <v>6259</v>
      </c>
      <c r="K8" s="77"/>
    </row>
    <row r="9" spans="1:11" ht="13.5" thickBot="1">
      <c r="A9" s="160"/>
      <c r="B9" s="162" t="s">
        <v>178</v>
      </c>
      <c r="C9" s="163" t="s">
        <v>27</v>
      </c>
      <c r="D9" s="164">
        <v>6189</v>
      </c>
      <c r="E9" s="164">
        <v>3880</v>
      </c>
      <c r="F9" s="165">
        <v>2379</v>
      </c>
      <c r="G9" s="166">
        <v>0</v>
      </c>
      <c r="H9" s="165">
        <v>0</v>
      </c>
      <c r="I9" s="202">
        <f aca="true" t="shared" si="0" ref="I9:I72">(F9+G9+H9)</f>
        <v>2379</v>
      </c>
      <c r="J9" s="158">
        <f aca="true" t="shared" si="1" ref="J9:J72">(E9+I9)</f>
        <v>6259</v>
      </c>
      <c r="K9" s="77"/>
    </row>
    <row r="10" spans="1:12" ht="13.5" thickBot="1">
      <c r="A10" s="20" t="s">
        <v>28</v>
      </c>
      <c r="B10" s="12"/>
      <c r="C10" s="5" t="s">
        <v>29</v>
      </c>
      <c r="D10" s="43">
        <f>(D11)</f>
        <v>1000</v>
      </c>
      <c r="E10" s="43">
        <f>(E11)</f>
        <v>880</v>
      </c>
      <c r="F10" s="43">
        <f>(F11)</f>
        <v>10</v>
      </c>
      <c r="G10" s="43">
        <f>(G11)</f>
        <v>0</v>
      </c>
      <c r="H10" s="43">
        <v>50</v>
      </c>
      <c r="I10" s="157">
        <f t="shared" si="0"/>
        <v>60</v>
      </c>
      <c r="J10" s="158">
        <f t="shared" si="1"/>
        <v>940</v>
      </c>
      <c r="K10" s="77"/>
      <c r="L10" s="168"/>
    </row>
    <row r="11" spans="1:12" ht="13.5" thickBot="1">
      <c r="A11" s="17"/>
      <c r="B11" s="13" t="s">
        <v>30</v>
      </c>
      <c r="C11" s="6" t="s">
        <v>27</v>
      </c>
      <c r="D11" s="94">
        <v>1000</v>
      </c>
      <c r="E11" s="45">
        <v>880</v>
      </c>
      <c r="F11" s="48">
        <v>10</v>
      </c>
      <c r="G11" s="85">
        <v>0</v>
      </c>
      <c r="H11" s="48">
        <v>50</v>
      </c>
      <c r="I11" s="202">
        <f t="shared" si="0"/>
        <v>60</v>
      </c>
      <c r="J11" s="158">
        <f t="shared" si="1"/>
        <v>940</v>
      </c>
      <c r="K11" s="77"/>
      <c r="L11" s="37"/>
    </row>
    <row r="12" spans="1:12" ht="13.5" thickBot="1">
      <c r="A12" s="104">
        <v>600</v>
      </c>
      <c r="B12" s="12"/>
      <c r="C12" s="5" t="s">
        <v>31</v>
      </c>
      <c r="D12" s="43">
        <f>(D13+D14+D15)</f>
        <v>3408419</v>
      </c>
      <c r="E12" s="43">
        <f>(E13+E14+E15)</f>
        <v>3556615</v>
      </c>
      <c r="F12" s="43">
        <f>(F13+F14+F15)</f>
        <v>20000</v>
      </c>
      <c r="G12" s="43">
        <f>(G13+G14+G15)</f>
        <v>0</v>
      </c>
      <c r="H12" s="43">
        <f>(H13+H14+H15)</f>
        <v>0</v>
      </c>
      <c r="I12" s="157">
        <f t="shared" si="0"/>
        <v>20000</v>
      </c>
      <c r="J12" s="158">
        <f t="shared" si="1"/>
        <v>3576615</v>
      </c>
      <c r="K12" s="77"/>
      <c r="L12" s="37"/>
    </row>
    <row r="13" spans="1:12" ht="13.5" thickBot="1">
      <c r="A13" s="110"/>
      <c r="B13" s="109">
        <v>60004</v>
      </c>
      <c r="C13" s="26" t="s">
        <v>113</v>
      </c>
      <c r="D13" s="95"/>
      <c r="E13" s="44"/>
      <c r="F13" s="48"/>
      <c r="G13" s="85"/>
      <c r="H13" s="48"/>
      <c r="I13" s="202">
        <f t="shared" si="0"/>
        <v>0</v>
      </c>
      <c r="J13" s="158">
        <f t="shared" si="1"/>
        <v>0</v>
      </c>
      <c r="K13" s="77"/>
      <c r="L13" s="37"/>
    </row>
    <row r="14" spans="1:12" ht="26.25" thickBot="1">
      <c r="A14" s="17"/>
      <c r="B14" s="101">
        <v>60015</v>
      </c>
      <c r="C14" s="7" t="s">
        <v>95</v>
      </c>
      <c r="D14" s="96">
        <v>1915992</v>
      </c>
      <c r="E14" s="44">
        <v>2098003</v>
      </c>
      <c r="F14" s="56">
        <v>0</v>
      </c>
      <c r="G14" s="56">
        <v>0</v>
      </c>
      <c r="H14" s="56">
        <v>0</v>
      </c>
      <c r="I14" s="202">
        <f t="shared" si="0"/>
        <v>0</v>
      </c>
      <c r="J14" s="158">
        <f t="shared" si="1"/>
        <v>2098003</v>
      </c>
      <c r="K14" s="77"/>
      <c r="L14" s="37"/>
    </row>
    <row r="15" spans="1:12" ht="13.5" thickBot="1">
      <c r="A15" s="17"/>
      <c r="B15" s="103">
        <v>60016</v>
      </c>
      <c r="C15" s="8" t="s">
        <v>32</v>
      </c>
      <c r="D15" s="98">
        <v>1492427</v>
      </c>
      <c r="E15" s="41">
        <v>1458612</v>
      </c>
      <c r="F15" s="59">
        <v>20000</v>
      </c>
      <c r="G15" s="59"/>
      <c r="H15" s="48"/>
      <c r="I15" s="202">
        <f t="shared" si="0"/>
        <v>20000</v>
      </c>
      <c r="J15" s="158">
        <f t="shared" si="1"/>
        <v>1478612</v>
      </c>
      <c r="K15" s="77"/>
      <c r="L15" s="37"/>
    </row>
    <row r="16" spans="1:12" ht="13.5" thickBot="1">
      <c r="A16" s="12">
        <v>630</v>
      </c>
      <c r="B16" s="176"/>
      <c r="C16" s="5" t="s">
        <v>115</v>
      </c>
      <c r="D16" s="43">
        <f>(D17)</f>
        <v>5000</v>
      </c>
      <c r="E16" s="43">
        <f>(E17)</f>
        <v>5000</v>
      </c>
      <c r="F16" s="43">
        <f>(F17)</f>
        <v>0</v>
      </c>
      <c r="G16" s="43">
        <f>(G17)</f>
        <v>0</v>
      </c>
      <c r="H16" s="43">
        <f>(H17)</f>
        <v>0</v>
      </c>
      <c r="I16" s="157">
        <f t="shared" si="0"/>
        <v>0</v>
      </c>
      <c r="J16" s="158">
        <f t="shared" si="1"/>
        <v>5000</v>
      </c>
      <c r="K16" s="77"/>
      <c r="L16" s="37"/>
    </row>
    <row r="17" spans="1:12" ht="26.25" thickBot="1">
      <c r="A17" s="17"/>
      <c r="B17" s="122">
        <v>63003</v>
      </c>
      <c r="C17" s="6" t="s">
        <v>116</v>
      </c>
      <c r="D17" s="175">
        <v>5000</v>
      </c>
      <c r="E17" s="94">
        <v>5000</v>
      </c>
      <c r="F17" s="48">
        <v>0</v>
      </c>
      <c r="G17" s="85">
        <v>0</v>
      </c>
      <c r="H17" s="48">
        <v>0</v>
      </c>
      <c r="I17" s="202">
        <f t="shared" si="0"/>
        <v>0</v>
      </c>
      <c r="J17" s="158">
        <f t="shared" si="1"/>
        <v>5000</v>
      </c>
      <c r="K17" s="77"/>
      <c r="L17" s="37"/>
    </row>
    <row r="18" spans="1:12" ht="13.5" thickBot="1">
      <c r="A18" s="106">
        <v>700</v>
      </c>
      <c r="B18" s="12"/>
      <c r="C18" s="5" t="s">
        <v>33</v>
      </c>
      <c r="D18" s="43">
        <f>(D19+D20)</f>
        <v>3082533</v>
      </c>
      <c r="E18" s="43">
        <f>(E19+E20)</f>
        <v>3120804</v>
      </c>
      <c r="F18" s="43">
        <f>(F19+F20)</f>
        <v>196000</v>
      </c>
      <c r="G18" s="43">
        <f>(G19+G20)</f>
        <v>200000</v>
      </c>
      <c r="H18" s="43">
        <f>(H19+H20)</f>
        <v>70000</v>
      </c>
      <c r="I18" s="157">
        <f t="shared" si="0"/>
        <v>466000</v>
      </c>
      <c r="J18" s="158">
        <f t="shared" si="1"/>
        <v>3586804</v>
      </c>
      <c r="K18" s="77"/>
      <c r="L18" s="37"/>
    </row>
    <row r="19" spans="1:12" ht="26.25" thickBot="1">
      <c r="A19" s="39"/>
      <c r="B19" s="101">
        <v>70005</v>
      </c>
      <c r="C19" s="7" t="s">
        <v>34</v>
      </c>
      <c r="D19" s="96">
        <v>3082533</v>
      </c>
      <c r="E19" s="44">
        <v>3120804</v>
      </c>
      <c r="F19" s="87">
        <v>196000</v>
      </c>
      <c r="G19" s="87">
        <v>200000</v>
      </c>
      <c r="H19" s="87">
        <v>70000</v>
      </c>
      <c r="I19" s="202">
        <f t="shared" si="0"/>
        <v>466000</v>
      </c>
      <c r="J19" s="158">
        <f t="shared" si="1"/>
        <v>3586804</v>
      </c>
      <c r="K19" s="77"/>
      <c r="L19" s="37"/>
    </row>
    <row r="20" spans="1:12" ht="13.5" thickBot="1">
      <c r="A20" s="40"/>
      <c r="B20" s="103">
        <v>70095</v>
      </c>
      <c r="C20" s="8" t="s">
        <v>27</v>
      </c>
      <c r="D20" s="98"/>
      <c r="E20" s="41"/>
      <c r="F20" s="48"/>
      <c r="G20" s="85"/>
      <c r="H20" s="48"/>
      <c r="I20" s="202">
        <f t="shared" si="0"/>
        <v>0</v>
      </c>
      <c r="J20" s="158">
        <f t="shared" si="1"/>
        <v>0</v>
      </c>
      <c r="K20" s="77"/>
      <c r="L20" s="37"/>
    </row>
    <row r="21" spans="1:12" ht="13.5" thickBot="1">
      <c r="A21" s="12">
        <v>710</v>
      </c>
      <c r="B21" s="104"/>
      <c r="C21" s="5" t="s">
        <v>35</v>
      </c>
      <c r="D21" s="43">
        <f>(D22+D23+D24+D25+D26)</f>
        <v>320720</v>
      </c>
      <c r="E21" s="43">
        <f>(E22+E23+E24+E25+E26)</f>
        <v>152140</v>
      </c>
      <c r="F21" s="43">
        <f>(F22+F23+F24+F25+F26)</f>
        <v>23000</v>
      </c>
      <c r="G21" s="43">
        <f>(G22+G23+G24+G25+G26)</f>
        <v>14200</v>
      </c>
      <c r="H21" s="43">
        <f>(H22+H23+H24+H25+H26)</f>
        <v>131380</v>
      </c>
      <c r="I21" s="157">
        <f t="shared" si="0"/>
        <v>168580</v>
      </c>
      <c r="J21" s="158">
        <f t="shared" si="1"/>
        <v>320720</v>
      </c>
      <c r="K21" s="77"/>
      <c r="L21" s="37"/>
    </row>
    <row r="22" spans="1:12" ht="26.25" thickBot="1">
      <c r="A22" s="183"/>
      <c r="B22" s="25">
        <v>71004</v>
      </c>
      <c r="C22" s="184" t="s">
        <v>103</v>
      </c>
      <c r="D22" s="95"/>
      <c r="E22" s="95"/>
      <c r="F22" s="86"/>
      <c r="G22" s="91"/>
      <c r="H22" s="86"/>
      <c r="I22" s="202">
        <f t="shared" si="0"/>
        <v>0</v>
      </c>
      <c r="J22" s="158">
        <f t="shared" si="1"/>
        <v>0</v>
      </c>
      <c r="K22" s="77"/>
      <c r="L22" s="37"/>
    </row>
    <row r="23" spans="1:12" ht="26.25" thickBot="1">
      <c r="A23" s="180"/>
      <c r="B23" s="14">
        <v>71013</v>
      </c>
      <c r="C23" s="181" t="s">
        <v>36</v>
      </c>
      <c r="D23" s="96">
        <v>85000</v>
      </c>
      <c r="E23" s="96">
        <v>0</v>
      </c>
      <c r="F23" s="201">
        <v>0</v>
      </c>
      <c r="G23" s="123">
        <v>0</v>
      </c>
      <c r="H23" s="174">
        <v>85000</v>
      </c>
      <c r="I23" s="202">
        <f t="shared" si="0"/>
        <v>85000</v>
      </c>
      <c r="J23" s="158">
        <f t="shared" si="1"/>
        <v>85000</v>
      </c>
      <c r="K23" s="77"/>
      <c r="L23" s="37"/>
    </row>
    <row r="24" spans="1:12" ht="26.25" thickBot="1">
      <c r="A24" s="180"/>
      <c r="B24" s="14">
        <v>71014</v>
      </c>
      <c r="C24" s="181" t="s">
        <v>37</v>
      </c>
      <c r="D24" s="96">
        <v>20000</v>
      </c>
      <c r="E24" s="44">
        <v>0</v>
      </c>
      <c r="F24" s="48">
        <v>0</v>
      </c>
      <c r="G24" s="85">
        <v>0</v>
      </c>
      <c r="H24" s="48">
        <v>20000</v>
      </c>
      <c r="I24" s="202">
        <f t="shared" si="0"/>
        <v>20000</v>
      </c>
      <c r="J24" s="158">
        <f t="shared" si="1"/>
        <v>20000</v>
      </c>
      <c r="K24" s="77"/>
      <c r="L24" s="37"/>
    </row>
    <row r="25" spans="1:12" ht="13.5" thickBot="1">
      <c r="A25" s="180"/>
      <c r="B25" s="29">
        <v>71015</v>
      </c>
      <c r="C25" s="178" t="s">
        <v>38</v>
      </c>
      <c r="D25" s="99">
        <v>210220</v>
      </c>
      <c r="E25" s="53">
        <v>152140</v>
      </c>
      <c r="F25" s="56">
        <v>23000</v>
      </c>
      <c r="G25" s="56">
        <v>14200</v>
      </c>
      <c r="H25" s="56">
        <v>20880</v>
      </c>
      <c r="I25" s="202">
        <f t="shared" si="0"/>
        <v>58080</v>
      </c>
      <c r="J25" s="158">
        <f t="shared" si="1"/>
        <v>210220</v>
      </c>
      <c r="K25" s="77"/>
      <c r="L25" s="37"/>
    </row>
    <row r="26" spans="1:12" ht="13.5" thickBot="1">
      <c r="A26" s="38"/>
      <c r="B26" s="101">
        <v>71035</v>
      </c>
      <c r="C26" s="9" t="s">
        <v>165</v>
      </c>
      <c r="D26" s="99">
        <v>5500</v>
      </c>
      <c r="E26" s="41"/>
      <c r="F26" s="48">
        <v>0</v>
      </c>
      <c r="G26" s="85">
        <v>0</v>
      </c>
      <c r="H26" s="48">
        <v>5500</v>
      </c>
      <c r="I26" s="202">
        <f t="shared" si="0"/>
        <v>5500</v>
      </c>
      <c r="J26" s="158">
        <f t="shared" si="1"/>
        <v>5500</v>
      </c>
      <c r="K26" s="121"/>
      <c r="L26" s="37"/>
    </row>
    <row r="27" spans="1:12" ht="13.5" thickBot="1">
      <c r="A27" s="106">
        <v>750</v>
      </c>
      <c r="B27" s="12"/>
      <c r="C27" s="5" t="s">
        <v>39</v>
      </c>
      <c r="D27" s="43">
        <f>(D28+D29+D30+D31+D32+D33)</f>
        <v>1513320</v>
      </c>
      <c r="E27" s="43">
        <f>(E28+E29+E30+E31+E32+E33)</f>
        <v>1089845</v>
      </c>
      <c r="F27" s="43">
        <f>(F28+F29+F30+F31+F32+F33)</f>
        <v>124222</v>
      </c>
      <c r="G27" s="43">
        <f>(G28+G29+G30+G31+G32+G33)</f>
        <v>101000</v>
      </c>
      <c r="H27" s="43">
        <f>(H28+H29+H30+H31+H32+H33)</f>
        <v>239694</v>
      </c>
      <c r="I27" s="157">
        <f t="shared" si="0"/>
        <v>464916</v>
      </c>
      <c r="J27" s="158">
        <f t="shared" si="1"/>
        <v>1554761</v>
      </c>
      <c r="K27" s="77"/>
      <c r="L27" s="37"/>
    </row>
    <row r="28" spans="1:12" ht="13.5" thickBot="1">
      <c r="A28" s="39"/>
      <c r="B28" s="101">
        <v>75011</v>
      </c>
      <c r="C28" s="186" t="s">
        <v>40</v>
      </c>
      <c r="D28" s="86">
        <v>691100</v>
      </c>
      <c r="E28" s="88">
        <v>534338</v>
      </c>
      <c r="F28" s="188">
        <v>53762</v>
      </c>
      <c r="G28" s="85">
        <v>51000</v>
      </c>
      <c r="H28" s="188">
        <v>52000</v>
      </c>
      <c r="I28" s="202">
        <f t="shared" si="0"/>
        <v>156762</v>
      </c>
      <c r="J28" s="158">
        <f t="shared" si="1"/>
        <v>691100</v>
      </c>
      <c r="K28" s="77"/>
      <c r="L28" s="37"/>
    </row>
    <row r="29" spans="1:12" ht="13.5" thickBot="1">
      <c r="A29" s="17"/>
      <c r="B29" s="102">
        <v>75020</v>
      </c>
      <c r="C29" s="187" t="s">
        <v>41</v>
      </c>
      <c r="D29" s="53"/>
      <c r="E29" s="89">
        <v>10975</v>
      </c>
      <c r="F29" s="56"/>
      <c r="G29" s="123"/>
      <c r="H29" s="56"/>
      <c r="I29" s="202">
        <f t="shared" si="0"/>
        <v>0</v>
      </c>
      <c r="J29" s="158">
        <f t="shared" si="1"/>
        <v>10975</v>
      </c>
      <c r="K29" s="77"/>
      <c r="L29" s="37"/>
    </row>
    <row r="30" spans="1:12" ht="26.25" thickBot="1">
      <c r="A30" s="17"/>
      <c r="B30" s="102">
        <v>75023</v>
      </c>
      <c r="C30" s="187" t="s">
        <v>75</v>
      </c>
      <c r="D30" s="53">
        <v>571809</v>
      </c>
      <c r="E30" s="89">
        <v>464438</v>
      </c>
      <c r="F30" s="56">
        <v>50000</v>
      </c>
      <c r="G30" s="123">
        <v>50000</v>
      </c>
      <c r="H30" s="56">
        <v>42562</v>
      </c>
      <c r="I30" s="202">
        <f t="shared" si="0"/>
        <v>142562</v>
      </c>
      <c r="J30" s="158">
        <f t="shared" si="1"/>
        <v>607000</v>
      </c>
      <c r="K30" s="77"/>
      <c r="L30" s="37"/>
    </row>
    <row r="31" spans="1:12" ht="13.5" thickBot="1">
      <c r="A31" s="17"/>
      <c r="B31" s="103">
        <v>75045</v>
      </c>
      <c r="C31" s="185" t="s">
        <v>42</v>
      </c>
      <c r="D31" s="53">
        <v>25000</v>
      </c>
      <c r="E31" s="89">
        <v>25000</v>
      </c>
      <c r="F31" s="56">
        <v>0</v>
      </c>
      <c r="G31" s="123">
        <v>0</v>
      </c>
      <c r="H31" s="56">
        <v>0</v>
      </c>
      <c r="I31" s="202">
        <f t="shared" si="0"/>
        <v>0</v>
      </c>
      <c r="J31" s="158">
        <f t="shared" si="1"/>
        <v>25000</v>
      </c>
      <c r="K31" s="77"/>
      <c r="L31" s="37"/>
    </row>
    <row r="32" spans="1:12" ht="77.25" thickBot="1">
      <c r="A32" s="17"/>
      <c r="B32" s="103">
        <v>75053</v>
      </c>
      <c r="C32" s="185" t="s">
        <v>172</v>
      </c>
      <c r="D32" s="45">
        <v>57146</v>
      </c>
      <c r="E32" s="89">
        <v>52421</v>
      </c>
      <c r="F32" s="56">
        <v>0</v>
      </c>
      <c r="G32" s="123">
        <v>0</v>
      </c>
      <c r="H32" s="56">
        <v>0</v>
      </c>
      <c r="I32" s="202">
        <f t="shared" si="0"/>
        <v>0</v>
      </c>
      <c r="J32" s="158">
        <f t="shared" si="1"/>
        <v>52421</v>
      </c>
      <c r="K32" s="77"/>
      <c r="L32" s="37"/>
    </row>
    <row r="33" spans="1:12" ht="26.25" thickBot="1">
      <c r="A33" s="38"/>
      <c r="B33" s="103">
        <v>75075</v>
      </c>
      <c r="C33" s="185" t="s">
        <v>155</v>
      </c>
      <c r="D33" s="61">
        <v>168265</v>
      </c>
      <c r="E33" s="125">
        <v>2673</v>
      </c>
      <c r="F33" s="137">
        <v>20460</v>
      </c>
      <c r="G33" s="85">
        <v>0</v>
      </c>
      <c r="H33" s="137">
        <v>145132</v>
      </c>
      <c r="I33" s="202">
        <f t="shared" si="0"/>
        <v>165592</v>
      </c>
      <c r="J33" s="158">
        <f t="shared" si="1"/>
        <v>168265</v>
      </c>
      <c r="K33" s="77"/>
      <c r="L33" s="37"/>
    </row>
    <row r="34" spans="1:12" ht="51.75" thickBot="1">
      <c r="A34" s="105">
        <v>751</v>
      </c>
      <c r="B34" s="12"/>
      <c r="C34" s="5" t="s">
        <v>43</v>
      </c>
      <c r="D34" s="43">
        <f>(D35+D36+D37)</f>
        <v>157737</v>
      </c>
      <c r="E34" s="43">
        <f>(E35+E36+E37)</f>
        <v>71062</v>
      </c>
      <c r="F34" s="43">
        <f>(F35+F36+F37)</f>
        <v>82307</v>
      </c>
      <c r="G34" s="43">
        <f>(G35+G36+G37)</f>
        <v>-1565</v>
      </c>
      <c r="H34" s="43">
        <f>(H35+H36+H37)</f>
        <v>657</v>
      </c>
      <c r="I34" s="157">
        <f t="shared" si="0"/>
        <v>81399</v>
      </c>
      <c r="J34" s="158">
        <f t="shared" si="1"/>
        <v>152461</v>
      </c>
      <c r="K34" s="77"/>
      <c r="L34" s="37"/>
    </row>
    <row r="35" spans="1:12" ht="39.75" customHeight="1" thickBot="1">
      <c r="A35" s="14"/>
      <c r="B35" s="14">
        <v>75101</v>
      </c>
      <c r="C35" s="186" t="s">
        <v>76</v>
      </c>
      <c r="D35" s="86">
        <v>7882</v>
      </c>
      <c r="E35" s="86">
        <v>5911</v>
      </c>
      <c r="F35" s="87">
        <v>657</v>
      </c>
      <c r="G35" s="151">
        <v>657</v>
      </c>
      <c r="H35" s="66">
        <v>657</v>
      </c>
      <c r="I35" s="202">
        <f t="shared" si="0"/>
        <v>1971</v>
      </c>
      <c r="J35" s="158">
        <f t="shared" si="1"/>
        <v>7882</v>
      </c>
      <c r="K35" s="77"/>
      <c r="L35" s="37"/>
    </row>
    <row r="36" spans="1:12" ht="19.5" customHeight="1" thickBot="1">
      <c r="A36" s="17"/>
      <c r="B36" s="14">
        <v>75108</v>
      </c>
      <c r="C36" s="186" t="s">
        <v>194</v>
      </c>
      <c r="D36" s="53">
        <v>81650</v>
      </c>
      <c r="E36" s="99"/>
      <c r="F36" s="56">
        <v>81650</v>
      </c>
      <c r="G36" s="123">
        <v>-2222</v>
      </c>
      <c r="H36" s="60">
        <v>0</v>
      </c>
      <c r="I36" s="202">
        <f t="shared" si="0"/>
        <v>79428</v>
      </c>
      <c r="J36" s="158">
        <f t="shared" si="1"/>
        <v>79428</v>
      </c>
      <c r="K36" s="77"/>
      <c r="L36" s="37"/>
    </row>
    <row r="37" spans="1:12" ht="66.75" customHeight="1" thickBot="1">
      <c r="A37" s="17"/>
      <c r="B37" s="21" t="s">
        <v>171</v>
      </c>
      <c r="C37" s="187" t="s">
        <v>172</v>
      </c>
      <c r="D37" s="189">
        <v>68205</v>
      </c>
      <c r="E37" s="94">
        <v>65151</v>
      </c>
      <c r="F37" s="137">
        <v>0</v>
      </c>
      <c r="G37" s="85">
        <v>0</v>
      </c>
      <c r="H37" s="49">
        <v>0</v>
      </c>
      <c r="I37" s="202">
        <f t="shared" si="0"/>
        <v>0</v>
      </c>
      <c r="J37" s="158">
        <f t="shared" si="1"/>
        <v>65151</v>
      </c>
      <c r="K37" s="77"/>
      <c r="L37" s="37"/>
    </row>
    <row r="38" spans="1:12" ht="26.25" thickBot="1">
      <c r="A38" s="104">
        <v>754</v>
      </c>
      <c r="B38" s="12"/>
      <c r="C38" s="5" t="s">
        <v>44</v>
      </c>
      <c r="D38" s="43">
        <f>(D39+D40+D41)</f>
        <v>4428599</v>
      </c>
      <c r="E38" s="43">
        <f>(E39+E40+E41)</f>
        <v>3411400</v>
      </c>
      <c r="F38" s="43">
        <f>(F39+F40+F41)</f>
        <v>386537</v>
      </c>
      <c r="G38" s="43">
        <f>(G39+G40+G41)</f>
        <v>501716</v>
      </c>
      <c r="H38" s="43">
        <f>(H39+H40+H41)</f>
        <v>128947</v>
      </c>
      <c r="I38" s="157">
        <f t="shared" si="0"/>
        <v>1017200</v>
      </c>
      <c r="J38" s="158">
        <f t="shared" si="1"/>
        <v>4428600</v>
      </c>
      <c r="K38" s="77"/>
      <c r="L38" s="37"/>
    </row>
    <row r="39" spans="1:12" ht="26.25" thickBot="1">
      <c r="A39" s="179"/>
      <c r="B39" s="25">
        <v>75411</v>
      </c>
      <c r="C39" s="181" t="s">
        <v>45</v>
      </c>
      <c r="D39" s="96">
        <v>4264700</v>
      </c>
      <c r="E39" s="44">
        <v>3320637</v>
      </c>
      <c r="F39" s="87">
        <v>352463</v>
      </c>
      <c r="G39" s="87">
        <v>472758</v>
      </c>
      <c r="H39" s="87">
        <v>118842</v>
      </c>
      <c r="I39" s="202">
        <f t="shared" si="0"/>
        <v>944063</v>
      </c>
      <c r="J39" s="158">
        <f t="shared" si="1"/>
        <v>4264700</v>
      </c>
      <c r="K39" s="121"/>
      <c r="L39" s="37"/>
    </row>
    <row r="40" spans="1:12" ht="13.5" thickBot="1">
      <c r="A40" s="177"/>
      <c r="B40" s="15">
        <v>75416</v>
      </c>
      <c r="C40" s="178" t="s">
        <v>46</v>
      </c>
      <c r="D40" s="99">
        <v>150000</v>
      </c>
      <c r="E40" s="53">
        <v>76863</v>
      </c>
      <c r="F40" s="56">
        <v>34074</v>
      </c>
      <c r="G40" s="123">
        <v>28958</v>
      </c>
      <c r="H40" s="56">
        <v>10105</v>
      </c>
      <c r="I40" s="202">
        <f t="shared" si="0"/>
        <v>73137</v>
      </c>
      <c r="J40" s="158">
        <f t="shared" si="1"/>
        <v>150000</v>
      </c>
      <c r="K40" s="77"/>
      <c r="L40" s="37"/>
    </row>
    <row r="41" spans="1:12" ht="13.5" thickBot="1">
      <c r="A41" s="180"/>
      <c r="B41" s="38">
        <v>75495</v>
      </c>
      <c r="C41" s="182" t="s">
        <v>27</v>
      </c>
      <c r="D41" s="94">
        <v>13899</v>
      </c>
      <c r="E41" s="94">
        <v>13900</v>
      </c>
      <c r="F41" s="48">
        <v>0</v>
      </c>
      <c r="G41" s="85">
        <v>0</v>
      </c>
      <c r="H41" s="48">
        <v>0</v>
      </c>
      <c r="I41" s="202">
        <f t="shared" si="0"/>
        <v>0</v>
      </c>
      <c r="J41" s="158">
        <f t="shared" si="1"/>
        <v>13900</v>
      </c>
      <c r="K41" s="77"/>
      <c r="L41" s="37"/>
    </row>
    <row r="42" spans="1:12" ht="77.25" thickBot="1">
      <c r="A42" s="12">
        <v>756</v>
      </c>
      <c r="B42" s="12"/>
      <c r="C42" s="5" t="s">
        <v>89</v>
      </c>
      <c r="D42" s="43">
        <f>(D43+D44+D45+D46+D47+D48+D49)</f>
        <v>63408616</v>
      </c>
      <c r="E42" s="43">
        <f>(E43+E44+E45+E46+E47+E48+E49)</f>
        <v>50037541</v>
      </c>
      <c r="F42" s="43">
        <f>(F43+F44+F45+F46+F47+F48+F49)</f>
        <v>5180542</v>
      </c>
      <c r="G42" s="43">
        <f>(G43+G44+G45+G46+G47+G48+G49)</f>
        <v>6183923</v>
      </c>
      <c r="H42" s="43">
        <f>(H43+H44+H45+H46+H47+H48+H49)</f>
        <v>5556251</v>
      </c>
      <c r="I42" s="157">
        <f t="shared" si="0"/>
        <v>16920716</v>
      </c>
      <c r="J42" s="158">
        <f t="shared" si="1"/>
        <v>66958257</v>
      </c>
      <c r="K42" s="77"/>
      <c r="L42" s="37"/>
    </row>
    <row r="43" spans="1:12" ht="39" thickBot="1">
      <c r="A43" s="39"/>
      <c r="B43" s="101">
        <v>75601</v>
      </c>
      <c r="C43" s="7" t="s">
        <v>47</v>
      </c>
      <c r="D43" s="96">
        <v>283700</v>
      </c>
      <c r="E43" s="86">
        <v>262268</v>
      </c>
      <c r="F43" s="87">
        <v>0</v>
      </c>
      <c r="G43" s="87">
        <v>0</v>
      </c>
      <c r="H43" s="87">
        <v>65000</v>
      </c>
      <c r="I43" s="202">
        <f t="shared" si="0"/>
        <v>65000</v>
      </c>
      <c r="J43" s="158">
        <f t="shared" si="1"/>
        <v>327268</v>
      </c>
      <c r="K43" s="77"/>
      <c r="L43" s="37"/>
    </row>
    <row r="44" spans="1:12" ht="77.25" thickBot="1">
      <c r="A44" s="38"/>
      <c r="B44" s="108">
        <v>75615</v>
      </c>
      <c r="C44" s="28" t="s">
        <v>100</v>
      </c>
      <c r="D44" s="97">
        <v>15535731</v>
      </c>
      <c r="E44" s="53">
        <v>11506951</v>
      </c>
      <c r="F44" s="56">
        <v>1072015</v>
      </c>
      <c r="G44" s="56">
        <v>1035440</v>
      </c>
      <c r="H44" s="56">
        <v>1218245</v>
      </c>
      <c r="I44" s="202">
        <f t="shared" si="0"/>
        <v>3325700</v>
      </c>
      <c r="J44" s="158">
        <f t="shared" si="1"/>
        <v>14832651</v>
      </c>
      <c r="K44" s="77"/>
      <c r="L44" s="37"/>
    </row>
    <row r="45" spans="1:12" ht="90" thickBot="1">
      <c r="A45" s="116"/>
      <c r="B45" s="109">
        <v>75616</v>
      </c>
      <c r="C45" s="26" t="s">
        <v>153</v>
      </c>
      <c r="D45" s="95">
        <v>7107373</v>
      </c>
      <c r="E45" s="53">
        <v>6444570</v>
      </c>
      <c r="F45" s="56">
        <v>250497</v>
      </c>
      <c r="G45" s="56">
        <v>947410</v>
      </c>
      <c r="H45" s="56">
        <v>165093</v>
      </c>
      <c r="I45" s="202">
        <f t="shared" si="0"/>
        <v>1363000</v>
      </c>
      <c r="J45" s="158">
        <f t="shared" si="1"/>
        <v>7807570</v>
      </c>
      <c r="K45" s="77"/>
      <c r="L45" s="37"/>
    </row>
    <row r="46" spans="1:12" ht="51.75" thickBot="1">
      <c r="A46" s="17"/>
      <c r="B46" s="102">
        <v>75618</v>
      </c>
      <c r="C46" s="9" t="s">
        <v>83</v>
      </c>
      <c r="D46" s="99">
        <v>3590000</v>
      </c>
      <c r="E46" s="44">
        <v>3341847</v>
      </c>
      <c r="F46" s="56">
        <v>273499</v>
      </c>
      <c r="G46" s="56">
        <v>264988</v>
      </c>
      <c r="H46" s="56">
        <v>220000</v>
      </c>
      <c r="I46" s="202">
        <f t="shared" si="0"/>
        <v>758487</v>
      </c>
      <c r="J46" s="158">
        <f t="shared" si="1"/>
        <v>4100334</v>
      </c>
      <c r="K46" s="77"/>
      <c r="L46" s="37"/>
    </row>
    <row r="47" spans="1:12" ht="13.5" thickBot="1">
      <c r="A47" s="17"/>
      <c r="B47" s="102">
        <v>75619</v>
      </c>
      <c r="C47" s="9" t="s">
        <v>48</v>
      </c>
      <c r="D47" s="99">
        <v>31890</v>
      </c>
      <c r="E47" s="45">
        <v>29694</v>
      </c>
      <c r="F47" s="56">
        <v>3000</v>
      </c>
      <c r="G47" s="56">
        <v>7000</v>
      </c>
      <c r="H47" s="56">
        <v>7306</v>
      </c>
      <c r="I47" s="202">
        <f t="shared" si="0"/>
        <v>17306</v>
      </c>
      <c r="J47" s="158">
        <f t="shared" si="1"/>
        <v>47000</v>
      </c>
      <c r="K47" s="77"/>
      <c r="L47" s="37"/>
    </row>
    <row r="48" spans="1:12" ht="39" thickBot="1">
      <c r="A48" s="17"/>
      <c r="B48" s="102">
        <v>75621</v>
      </c>
      <c r="C48" s="9" t="s">
        <v>49</v>
      </c>
      <c r="D48" s="99">
        <v>28815737</v>
      </c>
      <c r="E48" s="53">
        <v>22240069</v>
      </c>
      <c r="F48" s="56">
        <v>2791531</v>
      </c>
      <c r="G48" s="56">
        <v>3062451</v>
      </c>
      <c r="H48" s="56">
        <v>3258091</v>
      </c>
      <c r="I48" s="202">
        <f t="shared" si="0"/>
        <v>9112073</v>
      </c>
      <c r="J48" s="158">
        <f t="shared" si="1"/>
        <v>31352142</v>
      </c>
      <c r="K48" s="77"/>
      <c r="L48" s="37"/>
    </row>
    <row r="49" spans="1:12" ht="39" thickBot="1">
      <c r="A49" s="38"/>
      <c r="B49" s="103">
        <v>75622</v>
      </c>
      <c r="C49" s="8" t="s">
        <v>50</v>
      </c>
      <c r="D49" s="98">
        <v>8044185</v>
      </c>
      <c r="E49" s="45">
        <v>6212142</v>
      </c>
      <c r="F49" s="48">
        <v>790000</v>
      </c>
      <c r="G49" s="48">
        <v>866634</v>
      </c>
      <c r="H49" s="48">
        <v>622516</v>
      </c>
      <c r="I49" s="202">
        <f t="shared" si="0"/>
        <v>2279150</v>
      </c>
      <c r="J49" s="158">
        <f t="shared" si="1"/>
        <v>8491292</v>
      </c>
      <c r="K49" s="77"/>
      <c r="L49" s="37"/>
    </row>
    <row r="50" spans="1:12" ht="13.5" thickBot="1">
      <c r="A50" s="106">
        <v>758</v>
      </c>
      <c r="B50" s="12"/>
      <c r="C50" s="5" t="s">
        <v>51</v>
      </c>
      <c r="D50" s="43">
        <f>SUM(D51:D57)</f>
        <v>75269719</v>
      </c>
      <c r="E50" s="43">
        <f>SUM(E51:E57)</f>
        <v>62497939</v>
      </c>
      <c r="F50" s="43">
        <f>SUM(F51:F57)</f>
        <v>6117320</v>
      </c>
      <c r="G50" s="43">
        <f>SUM(G51:G57)</f>
        <v>6357305</v>
      </c>
      <c r="H50" s="43">
        <f>SUM(H51:H57)</f>
        <v>848541</v>
      </c>
      <c r="I50" s="157">
        <f t="shared" si="0"/>
        <v>13323166</v>
      </c>
      <c r="J50" s="158">
        <f t="shared" si="1"/>
        <v>75821105</v>
      </c>
      <c r="K50" s="77"/>
      <c r="L50" s="37"/>
    </row>
    <row r="51" spans="1:12" ht="39" thickBot="1">
      <c r="A51" s="39"/>
      <c r="B51" s="101">
        <v>75801</v>
      </c>
      <c r="C51" s="7" t="s">
        <v>77</v>
      </c>
      <c r="D51" s="96">
        <v>62820038</v>
      </c>
      <c r="E51" s="86">
        <v>52894651</v>
      </c>
      <c r="F51" s="87">
        <v>4838727</v>
      </c>
      <c r="G51" s="87">
        <v>5086660</v>
      </c>
      <c r="H51" s="87">
        <v>0</v>
      </c>
      <c r="I51" s="202">
        <f t="shared" si="0"/>
        <v>9925387</v>
      </c>
      <c r="J51" s="158">
        <f t="shared" si="1"/>
        <v>62820038</v>
      </c>
      <c r="K51" s="77"/>
      <c r="L51" s="37"/>
    </row>
    <row r="52" spans="1:12" ht="26.25" thickBot="1">
      <c r="A52" s="17"/>
      <c r="B52" s="101">
        <v>75802</v>
      </c>
      <c r="C52" s="7" t="s">
        <v>183</v>
      </c>
      <c r="D52" s="96">
        <v>1500000</v>
      </c>
      <c r="E52" s="44">
        <v>1500000</v>
      </c>
      <c r="F52" s="48">
        <v>0</v>
      </c>
      <c r="G52" s="48">
        <v>0</v>
      </c>
      <c r="H52" s="48">
        <v>0</v>
      </c>
      <c r="I52" s="202">
        <f t="shared" si="0"/>
        <v>0</v>
      </c>
      <c r="J52" s="158">
        <f t="shared" si="1"/>
        <v>1500000</v>
      </c>
      <c r="K52" s="77"/>
      <c r="L52" s="37"/>
    </row>
    <row r="53" spans="1:12" ht="26.25" thickBot="1">
      <c r="A53" s="17"/>
      <c r="B53" s="102">
        <v>75803</v>
      </c>
      <c r="C53" s="9" t="s">
        <v>82</v>
      </c>
      <c r="D53" s="99">
        <v>522503</v>
      </c>
      <c r="E53" s="53">
        <v>391878</v>
      </c>
      <c r="F53" s="56">
        <v>43542</v>
      </c>
      <c r="G53" s="56">
        <v>43542</v>
      </c>
      <c r="H53" s="56">
        <v>43541</v>
      </c>
      <c r="I53" s="202">
        <f t="shared" si="0"/>
        <v>130625</v>
      </c>
      <c r="J53" s="158">
        <f t="shared" si="1"/>
        <v>522503</v>
      </c>
      <c r="K53" s="77"/>
      <c r="L53" s="37"/>
    </row>
    <row r="54" spans="1:12" ht="26.25" thickBot="1">
      <c r="A54" s="16"/>
      <c r="B54" s="102">
        <v>75807</v>
      </c>
      <c r="C54" s="9" t="s">
        <v>91</v>
      </c>
      <c r="D54" s="99">
        <v>3686983</v>
      </c>
      <c r="E54" s="53">
        <v>2765241</v>
      </c>
      <c r="F54" s="48">
        <v>307249</v>
      </c>
      <c r="G54" s="48">
        <v>307249</v>
      </c>
      <c r="H54" s="48">
        <v>307244</v>
      </c>
      <c r="I54" s="202">
        <f t="shared" si="0"/>
        <v>921742</v>
      </c>
      <c r="J54" s="158">
        <f t="shared" si="1"/>
        <v>3686983</v>
      </c>
      <c r="K54" s="77"/>
      <c r="L54" s="37"/>
    </row>
    <row r="55" spans="1:12" ht="13.5" thickBot="1">
      <c r="A55" s="16"/>
      <c r="B55" s="102">
        <v>75814</v>
      </c>
      <c r="C55" s="9" t="s">
        <v>51</v>
      </c>
      <c r="D55" s="99">
        <v>1482654</v>
      </c>
      <c r="E55" s="53">
        <v>825474</v>
      </c>
      <c r="F55" s="48">
        <v>479948</v>
      </c>
      <c r="G55" s="48">
        <v>472000</v>
      </c>
      <c r="H55" s="48">
        <v>49897</v>
      </c>
      <c r="I55" s="202">
        <f t="shared" si="0"/>
        <v>1001845</v>
      </c>
      <c r="J55" s="158">
        <f t="shared" si="1"/>
        <v>1827319</v>
      </c>
      <c r="K55" s="77"/>
      <c r="L55" s="37"/>
    </row>
    <row r="56" spans="1:12" ht="26.25" thickBot="1">
      <c r="A56" s="16"/>
      <c r="B56" s="102">
        <v>75831</v>
      </c>
      <c r="C56" s="9" t="s">
        <v>97</v>
      </c>
      <c r="D56" s="99">
        <v>2670464</v>
      </c>
      <c r="E56" s="53">
        <v>1940310</v>
      </c>
      <c r="F56" s="56">
        <v>205589</v>
      </c>
      <c r="G56" s="56">
        <v>205589</v>
      </c>
      <c r="H56" s="56">
        <v>205589</v>
      </c>
      <c r="I56" s="202">
        <f t="shared" si="0"/>
        <v>616767</v>
      </c>
      <c r="J56" s="158">
        <f t="shared" si="1"/>
        <v>2557077</v>
      </c>
      <c r="K56" s="77"/>
      <c r="L56" s="37"/>
    </row>
    <row r="57" spans="1:12" ht="26.25" thickBot="1">
      <c r="A57" s="40"/>
      <c r="B57" s="103">
        <v>75832</v>
      </c>
      <c r="C57" s="8" t="s">
        <v>92</v>
      </c>
      <c r="D57" s="98">
        <v>2587077</v>
      </c>
      <c r="E57" s="41">
        <v>2180385</v>
      </c>
      <c r="F57" s="48">
        <v>242265</v>
      </c>
      <c r="G57" s="48">
        <v>242265</v>
      </c>
      <c r="H57" s="48">
        <v>242270</v>
      </c>
      <c r="I57" s="202">
        <f t="shared" si="0"/>
        <v>726800</v>
      </c>
      <c r="J57" s="158">
        <f t="shared" si="1"/>
        <v>2907185</v>
      </c>
      <c r="K57" s="77"/>
      <c r="L57" s="37"/>
    </row>
    <row r="58" spans="1:12" ht="13.5" thickBot="1">
      <c r="A58" s="106">
        <v>801</v>
      </c>
      <c r="B58" s="12"/>
      <c r="C58" s="5" t="s">
        <v>52</v>
      </c>
      <c r="D58" s="43">
        <f>(D59+D60+D61+D62+D63+D64+D65+D66+D67)</f>
        <v>789601</v>
      </c>
      <c r="E58" s="43">
        <f>(E59+E60+E61+E62+E63+E64+E65+E66+E67)</f>
        <v>515854</v>
      </c>
      <c r="F58" s="43">
        <f>(F59+F60+F61+F62+F63+F64+F65+F66+F67)</f>
        <v>71703</v>
      </c>
      <c r="G58" s="43">
        <f>(G59+G60+G61+G62+G63+G64+G65+G66+G67)</f>
        <v>136786</v>
      </c>
      <c r="H58" s="43">
        <f>(H59+H60+H61+H62+H63+H64+H65+H66+H67)</f>
        <v>137409</v>
      </c>
      <c r="I58" s="157">
        <f t="shared" si="0"/>
        <v>345898</v>
      </c>
      <c r="J58" s="158">
        <f t="shared" si="1"/>
        <v>861752</v>
      </c>
      <c r="K58" s="77"/>
      <c r="L58" s="37"/>
    </row>
    <row r="59" spans="1:12" ht="13.5" thickBot="1">
      <c r="A59" s="39"/>
      <c r="B59" s="101">
        <v>80101</v>
      </c>
      <c r="C59" s="7" t="s">
        <v>53</v>
      </c>
      <c r="D59" s="96">
        <v>328338</v>
      </c>
      <c r="E59" s="45">
        <v>168942</v>
      </c>
      <c r="F59" s="138">
        <v>22400</v>
      </c>
      <c r="G59" s="85">
        <v>89000</v>
      </c>
      <c r="H59" s="48">
        <v>69800</v>
      </c>
      <c r="I59" s="157">
        <f t="shared" si="0"/>
        <v>181200</v>
      </c>
      <c r="J59" s="158">
        <f t="shared" si="1"/>
        <v>350142</v>
      </c>
      <c r="K59" s="77"/>
      <c r="L59" s="37"/>
    </row>
    <row r="60" spans="1:12" ht="13.5" thickBot="1">
      <c r="A60" s="17"/>
      <c r="B60" s="101">
        <v>80102</v>
      </c>
      <c r="C60" s="7" t="s">
        <v>149</v>
      </c>
      <c r="D60" s="96">
        <v>1500</v>
      </c>
      <c r="E60" s="53">
        <v>1925</v>
      </c>
      <c r="F60" s="139">
        <v>0</v>
      </c>
      <c r="G60" s="123">
        <v>0</v>
      </c>
      <c r="H60" s="56">
        <v>150</v>
      </c>
      <c r="I60" s="157">
        <f t="shared" si="0"/>
        <v>150</v>
      </c>
      <c r="J60" s="158">
        <f t="shared" si="1"/>
        <v>2075</v>
      </c>
      <c r="K60" s="77"/>
      <c r="L60" s="37"/>
    </row>
    <row r="61" spans="1:12" ht="13.5" thickBot="1">
      <c r="A61" s="17"/>
      <c r="B61" s="101">
        <v>80104</v>
      </c>
      <c r="C61" s="7" t="s">
        <v>6</v>
      </c>
      <c r="D61" s="96"/>
      <c r="E61" s="44"/>
      <c r="F61" s="140">
        <v>0</v>
      </c>
      <c r="G61" s="85">
        <v>57</v>
      </c>
      <c r="H61" s="48">
        <v>120</v>
      </c>
      <c r="I61" s="157">
        <f t="shared" si="0"/>
        <v>177</v>
      </c>
      <c r="J61" s="158">
        <f t="shared" si="1"/>
        <v>177</v>
      </c>
      <c r="K61" s="77"/>
      <c r="L61" s="37"/>
    </row>
    <row r="62" spans="1:12" ht="13.5" thickBot="1">
      <c r="A62" s="17"/>
      <c r="B62" s="102">
        <v>80110</v>
      </c>
      <c r="C62" s="9" t="s">
        <v>54</v>
      </c>
      <c r="D62" s="99">
        <v>39121</v>
      </c>
      <c r="E62" s="53">
        <v>26482</v>
      </c>
      <c r="F62" s="139">
        <v>1126</v>
      </c>
      <c r="G62" s="123">
        <v>12000</v>
      </c>
      <c r="H62" s="56">
        <v>3394</v>
      </c>
      <c r="I62" s="157">
        <f t="shared" si="0"/>
        <v>16520</v>
      </c>
      <c r="J62" s="158">
        <f t="shared" si="1"/>
        <v>43002</v>
      </c>
      <c r="K62" s="77"/>
      <c r="L62" s="37"/>
    </row>
    <row r="63" spans="1:12" ht="13.5" thickBot="1">
      <c r="A63" s="17"/>
      <c r="B63" s="102">
        <v>80120</v>
      </c>
      <c r="C63" s="9" t="s">
        <v>55</v>
      </c>
      <c r="D63" s="96">
        <v>47562</v>
      </c>
      <c r="E63" s="44">
        <v>35717</v>
      </c>
      <c r="F63" s="140">
        <v>1731</v>
      </c>
      <c r="G63" s="85">
        <v>4381</v>
      </c>
      <c r="H63" s="48">
        <v>5738</v>
      </c>
      <c r="I63" s="157">
        <f t="shared" si="0"/>
        <v>11850</v>
      </c>
      <c r="J63" s="158">
        <f t="shared" si="1"/>
        <v>47567</v>
      </c>
      <c r="K63" s="77"/>
      <c r="L63" s="37"/>
    </row>
    <row r="64" spans="1:12" ht="13.5" thickBot="1">
      <c r="A64" s="16"/>
      <c r="B64" s="102">
        <v>80123</v>
      </c>
      <c r="C64" s="9" t="s">
        <v>88</v>
      </c>
      <c r="D64" s="99"/>
      <c r="E64" s="53"/>
      <c r="F64" s="139">
        <v>0</v>
      </c>
      <c r="G64" s="123">
        <v>0</v>
      </c>
      <c r="H64" s="56">
        <v>0</v>
      </c>
      <c r="I64" s="157">
        <f t="shared" si="0"/>
        <v>0</v>
      </c>
      <c r="J64" s="158">
        <f t="shared" si="1"/>
        <v>0</v>
      </c>
      <c r="K64" s="77"/>
      <c r="L64" s="37"/>
    </row>
    <row r="65" spans="1:12" ht="13.5" thickBot="1">
      <c r="A65" s="17"/>
      <c r="B65" s="102">
        <v>80130</v>
      </c>
      <c r="C65" s="9" t="s">
        <v>84</v>
      </c>
      <c r="D65" s="99">
        <v>53040</v>
      </c>
      <c r="E65" s="53">
        <v>66057</v>
      </c>
      <c r="F65" s="140">
        <v>10088</v>
      </c>
      <c r="G65" s="85">
        <v>11348</v>
      </c>
      <c r="H65" s="48">
        <v>5507</v>
      </c>
      <c r="I65" s="157">
        <f t="shared" si="0"/>
        <v>26943</v>
      </c>
      <c r="J65" s="158">
        <f t="shared" si="1"/>
        <v>93000</v>
      </c>
      <c r="K65" s="77"/>
      <c r="L65" s="37"/>
    </row>
    <row r="66" spans="1:12" ht="51.75" thickBot="1">
      <c r="A66" s="17"/>
      <c r="B66" s="102">
        <v>80140</v>
      </c>
      <c r="C66" s="9" t="s">
        <v>78</v>
      </c>
      <c r="D66" s="99">
        <v>16826</v>
      </c>
      <c r="E66" s="53">
        <v>11583</v>
      </c>
      <c r="F66" s="139">
        <v>10292</v>
      </c>
      <c r="G66" s="123">
        <v>0</v>
      </c>
      <c r="H66" s="56">
        <v>700</v>
      </c>
      <c r="I66" s="157">
        <f t="shared" si="0"/>
        <v>10992</v>
      </c>
      <c r="J66" s="158">
        <f t="shared" si="1"/>
        <v>22575</v>
      </c>
      <c r="K66" s="77"/>
      <c r="L66" s="37"/>
    </row>
    <row r="67" spans="1:12" ht="13.5" thickBot="1">
      <c r="A67" s="38"/>
      <c r="B67" s="103">
        <v>80195</v>
      </c>
      <c r="C67" s="8" t="s">
        <v>27</v>
      </c>
      <c r="D67" s="98">
        <v>303214</v>
      </c>
      <c r="E67" s="41">
        <v>205148</v>
      </c>
      <c r="F67" s="140">
        <v>26066</v>
      </c>
      <c r="G67" s="85">
        <v>20000</v>
      </c>
      <c r="H67" s="48">
        <v>52000</v>
      </c>
      <c r="I67" s="157">
        <f t="shared" si="0"/>
        <v>98066</v>
      </c>
      <c r="J67" s="158">
        <f t="shared" si="1"/>
        <v>303214</v>
      </c>
      <c r="K67" s="77"/>
      <c r="L67" s="37"/>
    </row>
    <row r="68" spans="1:12" ht="13.5" thickBot="1">
      <c r="A68" s="107">
        <v>803</v>
      </c>
      <c r="B68" s="12"/>
      <c r="C68" s="5" t="s">
        <v>105</v>
      </c>
      <c r="D68" s="63">
        <f>SUM(D69)</f>
        <v>32291</v>
      </c>
      <c r="E68" s="63">
        <f>SUM(E69)</f>
        <v>32291</v>
      </c>
      <c r="F68" s="63">
        <f>SUM(F69)</f>
        <v>0</v>
      </c>
      <c r="G68" s="63">
        <f>SUM(G69)</f>
        <v>0</v>
      </c>
      <c r="H68" s="63">
        <f>SUM(H69)</f>
        <v>0</v>
      </c>
      <c r="I68" s="157">
        <f t="shared" si="0"/>
        <v>0</v>
      </c>
      <c r="J68" s="158">
        <f t="shared" si="1"/>
        <v>32291</v>
      </c>
      <c r="K68" s="77"/>
      <c r="L68" s="37"/>
    </row>
    <row r="69" spans="1:12" ht="26.25" thickBot="1">
      <c r="A69" s="16"/>
      <c r="B69" s="17">
        <v>80309</v>
      </c>
      <c r="C69" s="6" t="s">
        <v>104</v>
      </c>
      <c r="D69" s="94">
        <v>32291</v>
      </c>
      <c r="E69" s="45">
        <v>32291</v>
      </c>
      <c r="F69" s="48">
        <v>0</v>
      </c>
      <c r="G69" s="85">
        <v>0</v>
      </c>
      <c r="H69" s="48">
        <v>0</v>
      </c>
      <c r="I69" s="202">
        <f t="shared" si="0"/>
        <v>0</v>
      </c>
      <c r="J69" s="158">
        <f t="shared" si="1"/>
        <v>32291</v>
      </c>
      <c r="K69" s="77"/>
      <c r="L69" s="37"/>
    </row>
    <row r="70" spans="1:12" ht="13.5" thickBot="1">
      <c r="A70" s="104">
        <v>851</v>
      </c>
      <c r="B70" s="104"/>
      <c r="C70" s="190" t="s">
        <v>56</v>
      </c>
      <c r="D70" s="191">
        <f>SUM(D71+D72)</f>
        <v>34000</v>
      </c>
      <c r="E70" s="191">
        <f>SUM(E71+E72)</f>
        <v>18996</v>
      </c>
      <c r="F70" s="191">
        <f>SUM(F71+F72)</f>
        <v>4078</v>
      </c>
      <c r="G70" s="191">
        <f>SUM(G71+G72)</f>
        <v>2269</v>
      </c>
      <c r="H70" s="191">
        <f>SUM(H71+H72)</f>
        <v>717</v>
      </c>
      <c r="I70" s="157">
        <f t="shared" si="0"/>
        <v>7064</v>
      </c>
      <c r="J70" s="158">
        <f t="shared" si="1"/>
        <v>26060</v>
      </c>
      <c r="K70" s="77"/>
      <c r="L70" s="37"/>
    </row>
    <row r="71" spans="1:12" ht="13.5" thickBot="1">
      <c r="A71" s="173"/>
      <c r="B71" s="15">
        <v>85154</v>
      </c>
      <c r="C71" s="9" t="s">
        <v>122</v>
      </c>
      <c r="D71" s="99"/>
      <c r="E71" s="99">
        <v>60</v>
      </c>
      <c r="F71" s="53">
        <v>0</v>
      </c>
      <c r="G71" s="89">
        <v>0</v>
      </c>
      <c r="H71" s="53">
        <v>0</v>
      </c>
      <c r="I71" s="202">
        <f t="shared" si="0"/>
        <v>0</v>
      </c>
      <c r="J71" s="158">
        <f t="shared" si="1"/>
        <v>60</v>
      </c>
      <c r="K71" s="77"/>
      <c r="L71" s="37"/>
    </row>
    <row r="72" spans="1:12" ht="51.75" thickBot="1">
      <c r="A72" s="17"/>
      <c r="B72" s="17">
        <v>85156</v>
      </c>
      <c r="C72" s="6" t="s">
        <v>85</v>
      </c>
      <c r="D72" s="94">
        <v>34000</v>
      </c>
      <c r="E72" s="45">
        <v>18936</v>
      </c>
      <c r="F72" s="48">
        <v>4078</v>
      </c>
      <c r="G72" s="85">
        <v>2269</v>
      </c>
      <c r="H72" s="48">
        <v>717</v>
      </c>
      <c r="I72" s="202">
        <f t="shared" si="0"/>
        <v>7064</v>
      </c>
      <c r="J72" s="158">
        <f t="shared" si="1"/>
        <v>26000</v>
      </c>
      <c r="K72" s="77"/>
      <c r="L72" s="37"/>
    </row>
    <row r="73" spans="1:12" ht="13.5" thickBot="1">
      <c r="A73" s="104">
        <v>852</v>
      </c>
      <c r="B73" s="12"/>
      <c r="C73" s="5" t="s">
        <v>86</v>
      </c>
      <c r="D73" s="43">
        <f>SUM(D74:D88)</f>
        <v>24848749</v>
      </c>
      <c r="E73" s="43">
        <f>SUM(E74:E88)</f>
        <v>15675012</v>
      </c>
      <c r="F73" s="42">
        <f>SUM(F74:F88)</f>
        <v>1743273</v>
      </c>
      <c r="G73" s="84">
        <f>SUM(G74:G88)</f>
        <v>1747450</v>
      </c>
      <c r="H73" s="42">
        <f>SUM(H74:H88)</f>
        <v>1626439</v>
      </c>
      <c r="I73" s="157">
        <f aca="true" t="shared" si="2" ref="I73:I114">(F73+G73+H73)</f>
        <v>5117162</v>
      </c>
      <c r="J73" s="158">
        <f aca="true" t="shared" si="3" ref="J73:J114">(E73+I73)</f>
        <v>20792174</v>
      </c>
      <c r="K73" s="77"/>
      <c r="L73" s="37"/>
    </row>
    <row r="74" spans="1:12" ht="24.75" customHeight="1" thickBot="1">
      <c r="A74" s="39"/>
      <c r="B74" s="25">
        <v>85201</v>
      </c>
      <c r="C74" s="26" t="s">
        <v>57</v>
      </c>
      <c r="D74" s="88">
        <v>804944</v>
      </c>
      <c r="E74" s="44">
        <v>541030</v>
      </c>
      <c r="F74" s="48">
        <v>33632</v>
      </c>
      <c r="G74" s="85">
        <v>60515</v>
      </c>
      <c r="H74" s="48">
        <v>60000</v>
      </c>
      <c r="I74" s="202">
        <f t="shared" si="2"/>
        <v>154147</v>
      </c>
      <c r="J74" s="158">
        <f t="shared" si="3"/>
        <v>695177</v>
      </c>
      <c r="K74" s="77"/>
      <c r="L74" s="37"/>
    </row>
    <row r="75" spans="1:12" ht="13.5" thickBot="1">
      <c r="A75" s="17"/>
      <c r="B75" s="15">
        <v>85202</v>
      </c>
      <c r="C75" s="9" t="s">
        <v>58</v>
      </c>
      <c r="D75" s="89">
        <v>2299479</v>
      </c>
      <c r="E75" s="53">
        <v>1667032</v>
      </c>
      <c r="F75" s="56">
        <v>223987</v>
      </c>
      <c r="G75" s="123">
        <v>204230</v>
      </c>
      <c r="H75" s="56">
        <v>204230</v>
      </c>
      <c r="I75" s="202">
        <f t="shared" si="2"/>
        <v>632447</v>
      </c>
      <c r="J75" s="158">
        <f t="shared" si="3"/>
        <v>2299479</v>
      </c>
      <c r="K75" s="77"/>
      <c r="L75" s="37"/>
    </row>
    <row r="76" spans="1:12" ht="13.5" thickBot="1">
      <c r="A76" s="17"/>
      <c r="B76" s="15">
        <v>85203</v>
      </c>
      <c r="C76" s="9" t="s">
        <v>59</v>
      </c>
      <c r="D76" s="89">
        <v>403278</v>
      </c>
      <c r="E76" s="53">
        <v>277721</v>
      </c>
      <c r="F76" s="48">
        <v>41852</v>
      </c>
      <c r="G76" s="85">
        <v>41852</v>
      </c>
      <c r="H76" s="48">
        <v>41853</v>
      </c>
      <c r="I76" s="202">
        <f t="shared" si="2"/>
        <v>125557</v>
      </c>
      <c r="J76" s="158">
        <f t="shared" si="3"/>
        <v>403278</v>
      </c>
      <c r="K76" s="77"/>
      <c r="L76" s="37"/>
    </row>
    <row r="77" spans="1:12" ht="13.5" thickBot="1">
      <c r="A77" s="17"/>
      <c r="B77" s="15">
        <v>85204</v>
      </c>
      <c r="C77" s="9" t="s">
        <v>60</v>
      </c>
      <c r="D77" s="89">
        <v>175064</v>
      </c>
      <c r="E77" s="53">
        <v>235394</v>
      </c>
      <c r="F77" s="56">
        <v>41733</v>
      </c>
      <c r="G77" s="123">
        <v>41734</v>
      </c>
      <c r="H77" s="56">
        <v>41733</v>
      </c>
      <c r="I77" s="202">
        <f t="shared" si="2"/>
        <v>125200</v>
      </c>
      <c r="J77" s="158">
        <f t="shared" si="3"/>
        <v>360594</v>
      </c>
      <c r="K77" s="77"/>
      <c r="L77" s="37"/>
    </row>
    <row r="78" spans="1:12" ht="52.5" customHeight="1" thickBot="1">
      <c r="A78" s="40"/>
      <c r="B78" s="29">
        <v>85212</v>
      </c>
      <c r="C78" s="28" t="s">
        <v>96</v>
      </c>
      <c r="D78" s="90">
        <v>16900000</v>
      </c>
      <c r="E78" s="61">
        <v>10215857</v>
      </c>
      <c r="F78" s="48">
        <v>1100000</v>
      </c>
      <c r="G78" s="85">
        <v>1100000</v>
      </c>
      <c r="H78" s="48">
        <v>1054143</v>
      </c>
      <c r="I78" s="202">
        <f t="shared" si="2"/>
        <v>3254143</v>
      </c>
      <c r="J78" s="158">
        <f t="shared" si="3"/>
        <v>13470000</v>
      </c>
      <c r="K78" s="77"/>
      <c r="L78" s="37"/>
    </row>
    <row r="79" spans="1:12" ht="66" customHeight="1" thickBot="1">
      <c r="A79" s="39"/>
      <c r="B79" s="25">
        <v>85213</v>
      </c>
      <c r="C79" s="26" t="s">
        <v>101</v>
      </c>
      <c r="D79" s="91">
        <v>174000</v>
      </c>
      <c r="E79" s="86">
        <v>74650</v>
      </c>
      <c r="F79" s="56">
        <v>8000</v>
      </c>
      <c r="G79" s="123">
        <v>8000</v>
      </c>
      <c r="H79" s="56">
        <v>8000</v>
      </c>
      <c r="I79" s="202">
        <f t="shared" si="2"/>
        <v>24000</v>
      </c>
      <c r="J79" s="158">
        <f t="shared" si="3"/>
        <v>98650</v>
      </c>
      <c r="K79" s="77"/>
      <c r="L79" s="37"/>
    </row>
    <row r="80" spans="1:12" ht="39.75" customHeight="1" thickBot="1">
      <c r="A80" s="73"/>
      <c r="B80" s="119">
        <v>85214</v>
      </c>
      <c r="C80" s="7" t="s">
        <v>106</v>
      </c>
      <c r="D80" s="117">
        <v>2204000</v>
      </c>
      <c r="E80" s="118">
        <v>1299000</v>
      </c>
      <c r="F80" s="48">
        <v>108000</v>
      </c>
      <c r="G80" s="85">
        <v>108000</v>
      </c>
      <c r="H80" s="48">
        <v>108000</v>
      </c>
      <c r="I80" s="202">
        <f t="shared" si="2"/>
        <v>324000</v>
      </c>
      <c r="J80" s="158">
        <f t="shared" si="3"/>
        <v>1623000</v>
      </c>
      <c r="K80" s="77"/>
      <c r="L80" s="37"/>
    </row>
    <row r="81" spans="1:12" ht="18" customHeight="1" thickBot="1">
      <c r="A81" s="73"/>
      <c r="B81" s="119">
        <v>85215</v>
      </c>
      <c r="C81" s="7" t="s">
        <v>124</v>
      </c>
      <c r="D81" s="117"/>
      <c r="E81" s="118">
        <v>115</v>
      </c>
      <c r="F81" s="48">
        <v>0</v>
      </c>
      <c r="G81" s="85">
        <v>0</v>
      </c>
      <c r="H81" s="48">
        <v>0</v>
      </c>
      <c r="I81" s="202">
        <f t="shared" si="2"/>
        <v>0</v>
      </c>
      <c r="J81" s="158">
        <f t="shared" si="3"/>
        <v>115</v>
      </c>
      <c r="K81" s="77"/>
      <c r="L81" s="37"/>
    </row>
    <row r="82" spans="1:12" ht="13.5" thickBot="1">
      <c r="A82" s="17"/>
      <c r="B82" s="15">
        <v>85219</v>
      </c>
      <c r="C82" s="9" t="s">
        <v>61</v>
      </c>
      <c r="D82" s="89">
        <v>771490</v>
      </c>
      <c r="E82" s="53">
        <v>577033</v>
      </c>
      <c r="F82" s="56">
        <v>64819</v>
      </c>
      <c r="G82" s="123">
        <v>64819</v>
      </c>
      <c r="H82" s="56">
        <v>64819</v>
      </c>
      <c r="I82" s="202">
        <f t="shared" si="2"/>
        <v>194457</v>
      </c>
      <c r="J82" s="158">
        <f t="shared" si="3"/>
        <v>771490</v>
      </c>
      <c r="K82" s="77"/>
      <c r="L82" s="37"/>
    </row>
    <row r="83" spans="1:12" ht="26.25" thickBot="1">
      <c r="A83" s="17"/>
      <c r="B83" s="15">
        <v>85220</v>
      </c>
      <c r="C83" s="9" t="s">
        <v>161</v>
      </c>
      <c r="D83" s="89">
        <v>63633</v>
      </c>
      <c r="E83" s="53">
        <v>32883</v>
      </c>
      <c r="F83" s="48">
        <v>10750</v>
      </c>
      <c r="G83" s="85">
        <v>10000</v>
      </c>
      <c r="H83" s="48">
        <v>10000</v>
      </c>
      <c r="I83" s="202">
        <f t="shared" si="2"/>
        <v>30750</v>
      </c>
      <c r="J83" s="158">
        <f t="shared" si="3"/>
        <v>63633</v>
      </c>
      <c r="K83" s="77"/>
      <c r="L83" s="37"/>
    </row>
    <row r="84" spans="1:12" ht="26.25" thickBot="1">
      <c r="A84" s="17"/>
      <c r="B84" s="15">
        <v>85226</v>
      </c>
      <c r="C84" s="7" t="s">
        <v>62</v>
      </c>
      <c r="D84" s="88">
        <v>13700</v>
      </c>
      <c r="E84" s="44">
        <v>8166</v>
      </c>
      <c r="F84" s="56">
        <v>1000</v>
      </c>
      <c r="G84" s="123">
        <v>800</v>
      </c>
      <c r="H84" s="56">
        <v>800</v>
      </c>
      <c r="I84" s="202">
        <f t="shared" si="2"/>
        <v>2600</v>
      </c>
      <c r="J84" s="158">
        <f t="shared" si="3"/>
        <v>10766</v>
      </c>
      <c r="K84" s="77"/>
      <c r="L84" s="37"/>
    </row>
    <row r="85" spans="1:12" ht="39" thickBot="1">
      <c r="A85" s="17"/>
      <c r="B85" s="15">
        <v>85228</v>
      </c>
      <c r="C85" s="9" t="s">
        <v>80</v>
      </c>
      <c r="D85" s="89">
        <v>191000</v>
      </c>
      <c r="E85" s="53">
        <v>151415</v>
      </c>
      <c r="F85" s="48">
        <v>16000</v>
      </c>
      <c r="G85" s="85">
        <v>16000</v>
      </c>
      <c r="H85" s="48">
        <v>7585</v>
      </c>
      <c r="I85" s="202">
        <f t="shared" si="2"/>
        <v>39585</v>
      </c>
      <c r="J85" s="158">
        <f t="shared" si="3"/>
        <v>191000</v>
      </c>
      <c r="K85" s="77"/>
      <c r="L85" s="37"/>
    </row>
    <row r="86" spans="1:12" ht="13.5" thickBot="1">
      <c r="A86" s="16"/>
      <c r="B86" s="15">
        <v>85231</v>
      </c>
      <c r="C86" s="9" t="s">
        <v>74</v>
      </c>
      <c r="D86" s="89">
        <v>110000</v>
      </c>
      <c r="E86" s="53">
        <v>87200</v>
      </c>
      <c r="F86" s="56">
        <v>7500</v>
      </c>
      <c r="G86" s="123">
        <v>5500</v>
      </c>
      <c r="H86" s="56">
        <v>2600</v>
      </c>
      <c r="I86" s="202">
        <f t="shared" si="2"/>
        <v>15600</v>
      </c>
      <c r="J86" s="158">
        <f t="shared" si="3"/>
        <v>102800</v>
      </c>
      <c r="K86" s="77"/>
      <c r="L86" s="37"/>
    </row>
    <row r="87" spans="1:12" ht="26.25" thickBot="1">
      <c r="A87" s="16"/>
      <c r="B87" s="15">
        <v>85278</v>
      </c>
      <c r="C87" s="9" t="s">
        <v>139</v>
      </c>
      <c r="D87" s="89">
        <v>1392</v>
      </c>
      <c r="E87" s="53">
        <v>1392</v>
      </c>
      <c r="F87" s="56">
        <v>0</v>
      </c>
      <c r="G87" s="123">
        <v>0</v>
      </c>
      <c r="H87" s="56">
        <v>0</v>
      </c>
      <c r="I87" s="202">
        <f t="shared" si="2"/>
        <v>0</v>
      </c>
      <c r="J87" s="158">
        <f t="shared" si="3"/>
        <v>1392</v>
      </c>
      <c r="K87" s="77"/>
      <c r="L87" s="37"/>
    </row>
    <row r="88" spans="1:12" ht="13.5" thickBot="1">
      <c r="A88" s="38"/>
      <c r="B88" s="38">
        <v>85295</v>
      </c>
      <c r="C88" s="167" t="s">
        <v>27</v>
      </c>
      <c r="D88" s="125">
        <v>736769</v>
      </c>
      <c r="E88" s="45">
        <v>506124</v>
      </c>
      <c r="F88" s="48">
        <v>86000</v>
      </c>
      <c r="G88" s="85">
        <v>86000</v>
      </c>
      <c r="H88" s="48">
        <v>22676</v>
      </c>
      <c r="I88" s="202">
        <f t="shared" si="2"/>
        <v>194676</v>
      </c>
      <c r="J88" s="158">
        <f t="shared" si="3"/>
        <v>700800</v>
      </c>
      <c r="K88" s="77"/>
      <c r="L88" s="37"/>
    </row>
    <row r="89" spans="1:12" ht="26.25" thickBot="1">
      <c r="A89" s="192">
        <v>853</v>
      </c>
      <c r="B89" s="104"/>
      <c r="C89" s="190" t="s">
        <v>87</v>
      </c>
      <c r="D89" s="191">
        <f>SUM(D90:D92)</f>
        <v>179942</v>
      </c>
      <c r="E89" s="191">
        <f>SUM(E90:E92)</f>
        <v>130530</v>
      </c>
      <c r="F89" s="191">
        <f>SUM(F90:F92)</f>
        <v>17074</v>
      </c>
      <c r="G89" s="191">
        <f>SUM(G90:G92)</f>
        <v>13826</v>
      </c>
      <c r="H89" s="191">
        <f>SUM(H90:H92)</f>
        <v>18512</v>
      </c>
      <c r="I89" s="157">
        <f t="shared" si="2"/>
        <v>49412</v>
      </c>
      <c r="J89" s="158">
        <f t="shared" si="3"/>
        <v>179942</v>
      </c>
      <c r="K89" s="77"/>
      <c r="L89" s="37"/>
    </row>
    <row r="90" spans="1:12" ht="29.25" customHeight="1" thickBot="1">
      <c r="A90" s="193"/>
      <c r="B90" s="15">
        <v>85311</v>
      </c>
      <c r="C90" s="9" t="s">
        <v>191</v>
      </c>
      <c r="D90" s="99">
        <v>4942</v>
      </c>
      <c r="E90" s="99">
        <v>2471</v>
      </c>
      <c r="F90" s="53">
        <v>824</v>
      </c>
      <c r="G90" s="89">
        <v>824</v>
      </c>
      <c r="H90" s="53">
        <v>823</v>
      </c>
      <c r="I90" s="157">
        <f t="shared" si="2"/>
        <v>2471</v>
      </c>
      <c r="J90" s="158">
        <f t="shared" si="3"/>
        <v>4942</v>
      </c>
      <c r="K90" s="77"/>
      <c r="L90" s="37"/>
    </row>
    <row r="91" spans="1:12" ht="26.25" thickBot="1">
      <c r="A91" s="193"/>
      <c r="B91" s="15">
        <v>85321</v>
      </c>
      <c r="C91" s="9" t="s">
        <v>102</v>
      </c>
      <c r="D91" s="99">
        <v>140000</v>
      </c>
      <c r="E91" s="99">
        <v>106250</v>
      </c>
      <c r="F91" s="53">
        <v>11250</v>
      </c>
      <c r="G91" s="89">
        <v>11250</v>
      </c>
      <c r="H91" s="53">
        <v>11250</v>
      </c>
      <c r="I91" s="157">
        <f t="shared" si="2"/>
        <v>33750</v>
      </c>
      <c r="J91" s="158">
        <f t="shared" si="3"/>
        <v>140000</v>
      </c>
      <c r="K91" s="77"/>
      <c r="L91" s="37"/>
    </row>
    <row r="92" spans="1:12" ht="13.5" thickBot="1">
      <c r="A92" s="18"/>
      <c r="B92" s="14">
        <v>85395</v>
      </c>
      <c r="C92" s="7" t="s">
        <v>27</v>
      </c>
      <c r="D92" s="96">
        <v>35000</v>
      </c>
      <c r="E92" s="45">
        <v>21809</v>
      </c>
      <c r="F92" s="48">
        <v>5000</v>
      </c>
      <c r="G92" s="85">
        <v>1752</v>
      </c>
      <c r="H92" s="48">
        <v>6439</v>
      </c>
      <c r="I92" s="157">
        <f t="shared" si="2"/>
        <v>13191</v>
      </c>
      <c r="J92" s="158">
        <f t="shared" si="3"/>
        <v>35000</v>
      </c>
      <c r="K92" s="77"/>
      <c r="L92" s="37"/>
    </row>
    <row r="93" spans="1:12" ht="26.25" thickBot="1">
      <c r="A93" s="104">
        <v>854</v>
      </c>
      <c r="B93" s="12"/>
      <c r="C93" s="5" t="s">
        <v>63</v>
      </c>
      <c r="D93" s="43">
        <f>SUM(D94:D97)</f>
        <v>1095152</v>
      </c>
      <c r="E93" s="43">
        <f>SUM(E94:E97)</f>
        <v>730401</v>
      </c>
      <c r="F93" s="43">
        <f>SUM(F94:F97)</f>
        <v>89605</v>
      </c>
      <c r="G93" s="43">
        <f>SUM(G94:G97)</f>
        <v>127824</v>
      </c>
      <c r="H93" s="43">
        <f>SUM(H94:H97)</f>
        <v>149652</v>
      </c>
      <c r="I93" s="157">
        <f t="shared" si="2"/>
        <v>367081</v>
      </c>
      <c r="J93" s="158">
        <f t="shared" si="3"/>
        <v>1097482</v>
      </c>
      <c r="K93" s="77"/>
      <c r="L93" s="37"/>
    </row>
    <row r="94" spans="1:12" ht="26.25" thickBot="1">
      <c r="A94" s="110"/>
      <c r="B94" s="14">
        <v>85406</v>
      </c>
      <c r="C94" s="7" t="s">
        <v>163</v>
      </c>
      <c r="D94" s="96">
        <v>5665</v>
      </c>
      <c r="E94" s="96">
        <v>185</v>
      </c>
      <c r="F94" s="145">
        <v>5515</v>
      </c>
      <c r="G94" s="145">
        <v>0</v>
      </c>
      <c r="H94" s="144">
        <v>60</v>
      </c>
      <c r="I94" s="157">
        <f t="shared" si="2"/>
        <v>5575</v>
      </c>
      <c r="J94" s="158">
        <f t="shared" si="3"/>
        <v>5760</v>
      </c>
      <c r="K94" s="77"/>
      <c r="L94" s="37"/>
    </row>
    <row r="95" spans="1:12" ht="13.5" thickBot="1">
      <c r="A95" s="39"/>
      <c r="B95" s="101">
        <v>85410</v>
      </c>
      <c r="C95" s="7" t="s">
        <v>64</v>
      </c>
      <c r="D95" s="96">
        <v>38765</v>
      </c>
      <c r="E95" s="96">
        <v>26660</v>
      </c>
      <c r="F95" s="130">
        <v>4500</v>
      </c>
      <c r="G95" s="130">
        <v>4300</v>
      </c>
      <c r="H95" s="52">
        <v>5540</v>
      </c>
      <c r="I95" s="157">
        <f t="shared" si="2"/>
        <v>14340</v>
      </c>
      <c r="J95" s="158">
        <f t="shared" si="3"/>
        <v>41000</v>
      </c>
      <c r="K95" s="77"/>
      <c r="L95" s="37"/>
    </row>
    <row r="96" spans="1:12" ht="13.5" thickBot="1">
      <c r="A96" s="180"/>
      <c r="B96" s="173">
        <v>85415</v>
      </c>
      <c r="C96" s="9" t="s">
        <v>65</v>
      </c>
      <c r="D96" s="99">
        <v>1038722</v>
      </c>
      <c r="E96" s="99">
        <v>703556</v>
      </c>
      <c r="F96" s="130">
        <v>67590</v>
      </c>
      <c r="G96" s="130">
        <v>123524</v>
      </c>
      <c r="H96" s="56">
        <v>144052</v>
      </c>
      <c r="I96" s="157">
        <f t="shared" si="2"/>
        <v>335166</v>
      </c>
      <c r="J96" s="158">
        <f t="shared" si="3"/>
        <v>1038722</v>
      </c>
      <c r="K96" s="77"/>
      <c r="L96" s="37"/>
    </row>
    <row r="97" spans="1:12" ht="13.5" thickBot="1">
      <c r="A97" s="38"/>
      <c r="B97" s="122">
        <v>85495</v>
      </c>
      <c r="C97" s="6" t="s">
        <v>27</v>
      </c>
      <c r="D97" s="94">
        <v>12000</v>
      </c>
      <c r="E97" s="94"/>
      <c r="F97" s="137">
        <v>12000</v>
      </c>
      <c r="G97" s="137">
        <v>0</v>
      </c>
      <c r="H97" s="48">
        <v>0</v>
      </c>
      <c r="I97" s="157">
        <f t="shared" si="2"/>
        <v>12000</v>
      </c>
      <c r="J97" s="158">
        <f t="shared" si="3"/>
        <v>12000</v>
      </c>
      <c r="K97" s="77"/>
      <c r="L97" s="37"/>
    </row>
    <row r="98" spans="1:12" ht="26.25" thickBot="1">
      <c r="A98" s="106">
        <v>900</v>
      </c>
      <c r="B98" s="12"/>
      <c r="C98" s="5" t="s">
        <v>66</v>
      </c>
      <c r="D98" s="43">
        <f>SUM(D99:D104)</f>
        <v>4165408</v>
      </c>
      <c r="E98" s="43">
        <f>SUM(E99:E104)</f>
        <v>3823769</v>
      </c>
      <c r="F98" s="42">
        <f>SUM(F99:F104)</f>
        <v>33062</v>
      </c>
      <c r="G98" s="84">
        <f>SUM(G99:G104)</f>
        <v>33415</v>
      </c>
      <c r="H98" s="42">
        <f>SUM(H99:H104)</f>
        <v>370934</v>
      </c>
      <c r="I98" s="157">
        <f t="shared" si="2"/>
        <v>437411</v>
      </c>
      <c r="J98" s="158">
        <f t="shared" si="3"/>
        <v>4261180</v>
      </c>
      <c r="K98" s="77"/>
      <c r="L98" s="37"/>
    </row>
    <row r="99" spans="1:12" ht="25.5" customHeight="1" thickBot="1">
      <c r="A99" s="39"/>
      <c r="B99" s="101">
        <v>90001</v>
      </c>
      <c r="C99" s="7" t="s">
        <v>67</v>
      </c>
      <c r="D99" s="96">
        <v>3715000</v>
      </c>
      <c r="E99" s="44">
        <v>3378136</v>
      </c>
      <c r="F99" s="48">
        <v>0</v>
      </c>
      <c r="G99" s="85">
        <v>0</v>
      </c>
      <c r="H99" s="48">
        <v>336864</v>
      </c>
      <c r="I99" s="157">
        <f t="shared" si="2"/>
        <v>336864</v>
      </c>
      <c r="J99" s="158">
        <f t="shared" si="3"/>
        <v>3715000</v>
      </c>
      <c r="K99" s="77"/>
      <c r="L99" s="37"/>
    </row>
    <row r="100" spans="1:12" ht="15" customHeight="1" thickBot="1">
      <c r="A100" s="17"/>
      <c r="B100" s="102">
        <v>90002</v>
      </c>
      <c r="C100" s="9" t="s">
        <v>68</v>
      </c>
      <c r="D100" s="99">
        <v>351463</v>
      </c>
      <c r="E100" s="53">
        <v>279638</v>
      </c>
      <c r="F100" s="56">
        <v>31062</v>
      </c>
      <c r="G100" s="56">
        <v>31061</v>
      </c>
      <c r="H100" s="56">
        <v>31070</v>
      </c>
      <c r="I100" s="157">
        <f t="shared" si="2"/>
        <v>93193</v>
      </c>
      <c r="J100" s="158">
        <f t="shared" si="3"/>
        <v>372831</v>
      </c>
      <c r="K100" s="77"/>
      <c r="L100" s="37"/>
    </row>
    <row r="101" spans="1:12" ht="15" customHeight="1" thickBot="1">
      <c r="A101" s="17"/>
      <c r="B101" s="102">
        <v>90003</v>
      </c>
      <c r="C101" s="9" t="s">
        <v>130</v>
      </c>
      <c r="D101" s="99">
        <v>2000</v>
      </c>
      <c r="E101" s="53"/>
      <c r="F101" s="56">
        <v>2000</v>
      </c>
      <c r="G101" s="56">
        <v>0</v>
      </c>
      <c r="H101" s="56">
        <v>0</v>
      </c>
      <c r="I101" s="157">
        <f t="shared" si="2"/>
        <v>2000</v>
      </c>
      <c r="J101" s="158">
        <f t="shared" si="3"/>
        <v>2000</v>
      </c>
      <c r="K101" s="77"/>
      <c r="L101" s="37"/>
    </row>
    <row r="102" spans="1:12" ht="15" customHeight="1" thickBot="1">
      <c r="A102" s="17"/>
      <c r="B102" s="102">
        <v>90015</v>
      </c>
      <c r="C102" s="9" t="s">
        <v>185</v>
      </c>
      <c r="D102" s="99">
        <v>12415</v>
      </c>
      <c r="E102" s="53">
        <v>9415</v>
      </c>
      <c r="F102" s="56">
        <v>0</v>
      </c>
      <c r="G102" s="56">
        <v>0</v>
      </c>
      <c r="H102" s="56">
        <v>3000</v>
      </c>
      <c r="I102" s="157">
        <f t="shared" si="2"/>
        <v>3000</v>
      </c>
      <c r="J102" s="158">
        <f t="shared" si="3"/>
        <v>12415</v>
      </c>
      <c r="K102" s="77"/>
      <c r="L102" s="37"/>
    </row>
    <row r="103" spans="1:12" ht="39" thickBot="1">
      <c r="A103" s="16"/>
      <c r="B103" s="102">
        <v>90020</v>
      </c>
      <c r="C103" s="9" t="s">
        <v>90</v>
      </c>
      <c r="D103" s="99">
        <v>4500</v>
      </c>
      <c r="E103" s="53">
        <v>2146</v>
      </c>
      <c r="F103" s="56">
        <v>0</v>
      </c>
      <c r="G103" s="56">
        <v>2354</v>
      </c>
      <c r="H103" s="56">
        <v>0</v>
      </c>
      <c r="I103" s="157">
        <f t="shared" si="2"/>
        <v>2354</v>
      </c>
      <c r="J103" s="158">
        <f t="shared" si="3"/>
        <v>4500</v>
      </c>
      <c r="K103" s="77"/>
      <c r="L103" s="37"/>
    </row>
    <row r="104" spans="1:13" ht="13.5" thickBot="1">
      <c r="A104" s="38"/>
      <c r="B104" s="103">
        <v>90095</v>
      </c>
      <c r="C104" s="8" t="s">
        <v>27</v>
      </c>
      <c r="D104" s="98">
        <v>80030</v>
      </c>
      <c r="E104" s="41">
        <v>154434</v>
      </c>
      <c r="F104" s="48"/>
      <c r="G104" s="85"/>
      <c r="H104" s="48"/>
      <c r="I104" s="157">
        <f t="shared" si="2"/>
        <v>0</v>
      </c>
      <c r="J104" s="158">
        <f t="shared" si="3"/>
        <v>154434</v>
      </c>
      <c r="K104" s="77"/>
      <c r="L104" s="37"/>
      <c r="M104" s="4"/>
    </row>
    <row r="105" spans="1:12" ht="26.25" thickBot="1">
      <c r="A105" s="105">
        <v>921</v>
      </c>
      <c r="B105" s="12"/>
      <c r="C105" s="126" t="s">
        <v>69</v>
      </c>
      <c r="D105" s="42">
        <f>SUM(D106:D110)</f>
        <v>2404033</v>
      </c>
      <c r="E105" s="42">
        <f>SUM(E106:E110)</f>
        <v>2432384</v>
      </c>
      <c r="F105" s="42">
        <f>SUM(F106:F110)</f>
        <v>2700</v>
      </c>
      <c r="G105" s="42">
        <f>SUM(G106:G110)</f>
        <v>2700</v>
      </c>
      <c r="H105" s="42">
        <f>SUM(H106:H110)</f>
        <v>2700</v>
      </c>
      <c r="I105" s="157">
        <f t="shared" si="2"/>
        <v>8100</v>
      </c>
      <c r="J105" s="158">
        <f t="shared" si="3"/>
        <v>2440484</v>
      </c>
      <c r="K105" s="77"/>
      <c r="L105" s="37"/>
    </row>
    <row r="106" spans="1:12" ht="13.5" thickBot="1">
      <c r="A106" s="124"/>
      <c r="B106" s="39">
        <v>92106</v>
      </c>
      <c r="C106" s="127" t="s">
        <v>81</v>
      </c>
      <c r="D106" s="94">
        <v>100000</v>
      </c>
      <c r="E106" s="133">
        <v>100000</v>
      </c>
      <c r="F106" s="45">
        <v>0</v>
      </c>
      <c r="G106" s="125">
        <v>0</v>
      </c>
      <c r="H106" s="45">
        <v>0</v>
      </c>
      <c r="I106" s="157">
        <f t="shared" si="2"/>
        <v>0</v>
      </c>
      <c r="J106" s="158">
        <f t="shared" si="3"/>
        <v>100000</v>
      </c>
      <c r="K106" s="77"/>
      <c r="L106" s="37"/>
    </row>
    <row r="107" spans="1:12" ht="26.25" thickBot="1">
      <c r="A107" s="124"/>
      <c r="B107" s="15">
        <v>92108</v>
      </c>
      <c r="C107" s="128" t="s">
        <v>162</v>
      </c>
      <c r="D107" s="99">
        <v>223000</v>
      </c>
      <c r="E107" s="53">
        <v>223000</v>
      </c>
      <c r="F107" s="53">
        <v>0</v>
      </c>
      <c r="G107" s="89">
        <v>0</v>
      </c>
      <c r="H107" s="53">
        <v>0</v>
      </c>
      <c r="I107" s="157">
        <f t="shared" si="2"/>
        <v>0</v>
      </c>
      <c r="J107" s="158">
        <f t="shared" si="3"/>
        <v>223000</v>
      </c>
      <c r="K107" s="77"/>
      <c r="L107" s="37"/>
    </row>
    <row r="108" spans="1:12" ht="13.5" thickBot="1">
      <c r="A108" s="124"/>
      <c r="B108" s="15">
        <v>92116</v>
      </c>
      <c r="C108" s="128" t="s">
        <v>71</v>
      </c>
      <c r="D108" s="99">
        <v>232608</v>
      </c>
      <c r="E108" s="53">
        <v>224508</v>
      </c>
      <c r="F108" s="56">
        <v>2700</v>
      </c>
      <c r="G108" s="123">
        <v>2700</v>
      </c>
      <c r="H108" s="56">
        <v>2700</v>
      </c>
      <c r="I108" s="157">
        <f t="shared" si="2"/>
        <v>8100</v>
      </c>
      <c r="J108" s="158">
        <f t="shared" si="3"/>
        <v>232608</v>
      </c>
      <c r="K108" s="77"/>
      <c r="L108" s="37"/>
    </row>
    <row r="109" spans="1:12" ht="13.5" thickBot="1">
      <c r="A109" s="15"/>
      <c r="B109" s="130">
        <v>92118</v>
      </c>
      <c r="C109" s="131" t="s">
        <v>72</v>
      </c>
      <c r="D109" s="141">
        <v>100000</v>
      </c>
      <c r="E109" s="139">
        <v>100000</v>
      </c>
      <c r="F109" s="139">
        <v>0</v>
      </c>
      <c r="G109" s="142">
        <v>0</v>
      </c>
      <c r="H109" s="139">
        <v>0</v>
      </c>
      <c r="I109" s="157">
        <f t="shared" si="2"/>
        <v>0</v>
      </c>
      <c r="J109" s="158">
        <f t="shared" si="3"/>
        <v>100000</v>
      </c>
      <c r="K109" s="77"/>
      <c r="L109" s="37"/>
    </row>
    <row r="110" spans="1:12" ht="13.5" thickBot="1">
      <c r="A110" s="17"/>
      <c r="B110" s="132">
        <v>92195</v>
      </c>
      <c r="C110" s="155" t="s">
        <v>27</v>
      </c>
      <c r="D110" s="143">
        <v>1748425</v>
      </c>
      <c r="E110" s="140">
        <v>1784876</v>
      </c>
      <c r="F110" s="140">
        <v>0</v>
      </c>
      <c r="G110" s="156">
        <v>0</v>
      </c>
      <c r="H110" s="140">
        <v>0</v>
      </c>
      <c r="I110" s="157">
        <f t="shared" si="2"/>
        <v>0</v>
      </c>
      <c r="J110" s="158">
        <f t="shared" si="3"/>
        <v>1784876</v>
      </c>
      <c r="K110" s="77"/>
      <c r="L110" s="37"/>
    </row>
    <row r="111" spans="1:12" ht="13.5" thickBot="1">
      <c r="A111" s="104">
        <v>926</v>
      </c>
      <c r="B111" s="194"/>
      <c r="C111" s="195" t="s">
        <v>93</v>
      </c>
      <c r="D111" s="196">
        <f>SUM(D112+D113)</f>
        <v>457114</v>
      </c>
      <c r="E111" s="196">
        <f>SUM(E112+E113)</f>
        <v>227570</v>
      </c>
      <c r="F111" s="196">
        <f>SUM(F112+F113)</f>
        <v>0</v>
      </c>
      <c r="G111" s="196">
        <f>SUM(G112+G113)</f>
        <v>0</v>
      </c>
      <c r="H111" s="196">
        <f>SUM(H112+H113)</f>
        <v>455114</v>
      </c>
      <c r="I111" s="157">
        <f t="shared" si="2"/>
        <v>455114</v>
      </c>
      <c r="J111" s="158">
        <f t="shared" si="3"/>
        <v>682684</v>
      </c>
      <c r="K111" s="77"/>
      <c r="L111" s="37"/>
    </row>
    <row r="112" spans="1:12" ht="18" customHeight="1" thickBot="1">
      <c r="A112" s="173"/>
      <c r="B112" s="197">
        <v>92605</v>
      </c>
      <c r="C112" s="198" t="s">
        <v>195</v>
      </c>
      <c r="D112" s="199"/>
      <c r="E112" s="199">
        <v>216185</v>
      </c>
      <c r="F112" s="199">
        <v>0</v>
      </c>
      <c r="G112" s="200">
        <v>0</v>
      </c>
      <c r="H112" s="199">
        <v>0</v>
      </c>
      <c r="I112" s="157">
        <f t="shared" si="2"/>
        <v>0</v>
      </c>
      <c r="J112" s="158">
        <f t="shared" si="3"/>
        <v>216185</v>
      </c>
      <c r="K112" s="77"/>
      <c r="L112" s="37"/>
    </row>
    <row r="113" spans="1:12" ht="13.5" thickBot="1">
      <c r="A113" s="17"/>
      <c r="B113" s="129">
        <v>92695</v>
      </c>
      <c r="C113" s="155" t="s">
        <v>27</v>
      </c>
      <c r="D113" s="134">
        <v>457114</v>
      </c>
      <c r="E113" s="135">
        <v>11385</v>
      </c>
      <c r="F113" s="135">
        <v>0</v>
      </c>
      <c r="G113" s="156">
        <v>0</v>
      </c>
      <c r="H113" s="135">
        <v>455114</v>
      </c>
      <c r="I113" s="157">
        <f t="shared" si="2"/>
        <v>455114</v>
      </c>
      <c r="J113" s="158">
        <f t="shared" si="3"/>
        <v>466499</v>
      </c>
      <c r="K113" s="77"/>
      <c r="L113" s="37"/>
    </row>
    <row r="114" spans="1:12" ht="43.5" customHeight="1" thickBot="1">
      <c r="A114" s="146"/>
      <c r="B114" s="147"/>
      <c r="C114" s="147" t="s">
        <v>73</v>
      </c>
      <c r="D114" s="148">
        <f>SUM(+D111+D105+D98+D93+D89+D73+D70+D68+D58+D50+D42+D38+D34+D27+D21+D18+D16+D12+D10+D8)</f>
        <v>185608142</v>
      </c>
      <c r="E114" s="148">
        <f>SUM(+E111+E105+E98+E93+E89+E73+E70+E68+E58+E50+E42+E38+E34+E27+E21+E18+E16+E12+E10+E8)</f>
        <v>147533913</v>
      </c>
      <c r="F114" s="148">
        <f>SUM(+F111+F105+F98+F93+F89+F73+F70+F68+F58+F50+F42+F38+F34+F27+F21+F18+F16+F12+F10+F8)</f>
        <v>14093812</v>
      </c>
      <c r="G114" s="148">
        <f>SUM(+G111+G105+G98+G93+G89+G73+G70+G68+G58+G50+G42+G38+G34+G27+G21+G18+G16+G12+G10+G8)</f>
        <v>15420849</v>
      </c>
      <c r="H114" s="148">
        <f>SUM(+H111+H105+H98+H93+H89+H73+H70+H68+H58+H50+H42+H38+H34+H27+H21+H18+H16+H12+H10+H8)</f>
        <v>9736997</v>
      </c>
      <c r="I114" s="157">
        <f t="shared" si="2"/>
        <v>39251658</v>
      </c>
      <c r="J114" s="158">
        <f t="shared" si="3"/>
        <v>186785571</v>
      </c>
      <c r="K114" s="77"/>
      <c r="L114" s="37"/>
    </row>
    <row r="115" spans="4:9" ht="15.75">
      <c r="D115" s="11"/>
      <c r="E115" s="11"/>
      <c r="I115" s="169"/>
    </row>
    <row r="116" spans="4:5" ht="15.75">
      <c r="D116" s="11"/>
      <c r="E116" s="11"/>
    </row>
    <row r="117" spans="7:9" ht="14.25">
      <c r="G117" s="217" t="s">
        <v>180</v>
      </c>
      <c r="H117" s="217"/>
      <c r="I117" s="217"/>
    </row>
    <row r="118" spans="7:9" ht="14.25">
      <c r="G118" s="154"/>
      <c r="H118" s="154"/>
      <c r="I118" s="154"/>
    </row>
    <row r="119" spans="7:9" ht="14.25">
      <c r="G119" s="217" t="s">
        <v>181</v>
      </c>
      <c r="H119" s="217"/>
      <c r="I119" s="217"/>
    </row>
  </sheetData>
  <mergeCells count="12">
    <mergeCell ref="G1:H1"/>
    <mergeCell ref="A3:I3"/>
    <mergeCell ref="A5:A6"/>
    <mergeCell ref="B5:B6"/>
    <mergeCell ref="C5:C6"/>
    <mergeCell ref="D5:D6"/>
    <mergeCell ref="E5:E6"/>
    <mergeCell ref="G117:I117"/>
    <mergeCell ref="G119:I119"/>
    <mergeCell ref="J5:J6"/>
    <mergeCell ref="F5:H5"/>
    <mergeCell ref="I5:I6"/>
  </mergeCells>
  <printOptions horizontalCentered="1"/>
  <pageMargins left="0.1968503937007874" right="0.1968503937007874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M130"/>
  <sheetViews>
    <sheetView workbookViewId="0" topLeftCell="A1">
      <selection activeCell="J3" sqref="J3"/>
    </sheetView>
  </sheetViews>
  <sheetFormatPr defaultColWidth="9.00390625" defaultRowHeight="12.75"/>
  <cols>
    <col min="1" max="1" width="4.25390625" style="0" customWidth="1"/>
    <col min="2" max="2" width="5.25390625" style="0" customWidth="1"/>
    <col min="3" max="3" width="23.75390625" style="0" customWidth="1"/>
    <col min="4" max="4" width="9.75390625" style="0" customWidth="1"/>
    <col min="5" max="5" width="10.625" style="0" customWidth="1"/>
    <col min="6" max="6" width="9.875" style="0" customWidth="1"/>
    <col min="7" max="10" width="9.75390625" style="0" customWidth="1"/>
    <col min="12" max="12" width="14.375" style="0" bestFit="1" customWidth="1"/>
  </cols>
  <sheetData>
    <row r="1" spans="1:8" ht="18.75">
      <c r="A1" s="4"/>
      <c r="B1" s="4"/>
      <c r="C1" s="4"/>
      <c r="D1" s="4"/>
      <c r="E1" s="4"/>
      <c r="G1" s="241" t="s">
        <v>23</v>
      </c>
      <c r="H1" s="241"/>
    </row>
    <row r="2" spans="1:8" ht="18.75">
      <c r="A2" s="4"/>
      <c r="B2" s="4"/>
      <c r="C2" s="4"/>
      <c r="D2" s="4"/>
      <c r="E2" s="4"/>
      <c r="G2" s="36"/>
      <c r="H2" s="36"/>
    </row>
    <row r="3" spans="1:9" ht="18.75">
      <c r="A3" s="242" t="s">
        <v>200</v>
      </c>
      <c r="B3" s="225"/>
      <c r="C3" s="225"/>
      <c r="D3" s="225"/>
      <c r="E3" s="225"/>
      <c r="F3" s="225"/>
      <c r="G3" s="225"/>
      <c r="H3" s="225"/>
      <c r="I3" s="225"/>
    </row>
    <row r="4" spans="1:5" ht="12.75" customHeight="1" thickBot="1">
      <c r="A4" s="4"/>
      <c r="B4" s="4"/>
      <c r="C4" s="4"/>
      <c r="D4" s="4"/>
      <c r="E4" s="4"/>
    </row>
    <row r="5" spans="1:10" ht="18.75" customHeight="1" thickBot="1">
      <c r="A5" s="243" t="s">
        <v>24</v>
      </c>
      <c r="B5" s="245" t="s">
        <v>25</v>
      </c>
      <c r="C5" s="243" t="s">
        <v>26</v>
      </c>
      <c r="D5" s="247" t="s">
        <v>188</v>
      </c>
      <c r="E5" s="248" t="s">
        <v>174</v>
      </c>
      <c r="F5" s="237" t="s">
        <v>175</v>
      </c>
      <c r="G5" s="238"/>
      <c r="H5" s="238"/>
      <c r="I5" s="239" t="s">
        <v>176</v>
      </c>
      <c r="J5" s="235" t="s">
        <v>177</v>
      </c>
    </row>
    <row r="6" spans="1:12" ht="54" customHeight="1" thickBot="1">
      <c r="A6" s="244"/>
      <c r="B6" s="246"/>
      <c r="C6" s="244"/>
      <c r="D6" s="246"/>
      <c r="E6" s="244"/>
      <c r="F6" s="78" t="s">
        <v>166</v>
      </c>
      <c r="G6" s="75" t="s">
        <v>167</v>
      </c>
      <c r="H6" s="76" t="s">
        <v>168</v>
      </c>
      <c r="I6" s="240"/>
      <c r="J6" s="236"/>
      <c r="L6" t="s">
        <v>184</v>
      </c>
    </row>
    <row r="7" spans="1:10" ht="13.5" thickBot="1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</row>
    <row r="8" spans="1:10" ht="16.5" thickBot="1">
      <c r="A8" s="20" t="s">
        <v>98</v>
      </c>
      <c r="B8" s="2"/>
      <c r="C8" s="5" t="s">
        <v>99</v>
      </c>
      <c r="D8" s="43">
        <f>(D9+D10)</f>
        <v>8089</v>
      </c>
      <c r="E8" s="43">
        <f>(E9+E10)</f>
        <v>4740</v>
      </c>
      <c r="F8" s="43">
        <f>(F9+F10)</f>
        <v>278</v>
      </c>
      <c r="G8" s="43">
        <f>(G9+G10)</f>
        <v>2660</v>
      </c>
      <c r="H8" s="43">
        <f>(H9+H10)</f>
        <v>411</v>
      </c>
      <c r="I8" s="43">
        <f>(F8+G8+H8)</f>
        <v>3349</v>
      </c>
      <c r="J8" s="42">
        <f>(E8+I8)</f>
        <v>8089</v>
      </c>
    </row>
    <row r="9" spans="1:10" ht="13.5" thickBot="1">
      <c r="A9" s="17"/>
      <c r="B9" s="72" t="s">
        <v>108</v>
      </c>
      <c r="C9" s="26" t="s">
        <v>138</v>
      </c>
      <c r="D9" s="86">
        <v>1900</v>
      </c>
      <c r="E9" s="86">
        <v>933</v>
      </c>
      <c r="F9" s="114">
        <v>278</v>
      </c>
      <c r="G9" s="115">
        <v>278</v>
      </c>
      <c r="H9" s="114">
        <v>411</v>
      </c>
      <c r="I9" s="203">
        <f aca="true" t="shared" si="0" ref="I9:I72">(F9+G9+H9)</f>
        <v>967</v>
      </c>
      <c r="J9" s="42">
        <f aca="true" t="shared" si="1" ref="J9:J72">(E9+I9)</f>
        <v>1900</v>
      </c>
    </row>
    <row r="10" spans="1:10" ht="13.5" thickBot="1">
      <c r="A10" s="17"/>
      <c r="B10" s="13" t="s">
        <v>178</v>
      </c>
      <c r="C10" s="6" t="s">
        <v>27</v>
      </c>
      <c r="D10" s="45">
        <v>6189</v>
      </c>
      <c r="E10" s="45">
        <v>3807</v>
      </c>
      <c r="F10" s="150">
        <v>0</v>
      </c>
      <c r="G10" s="47">
        <v>2382</v>
      </c>
      <c r="H10" s="46">
        <v>0</v>
      </c>
      <c r="I10" s="203">
        <f t="shared" si="0"/>
        <v>2382</v>
      </c>
      <c r="J10" s="42">
        <f t="shared" si="1"/>
        <v>6189</v>
      </c>
    </row>
    <row r="11" spans="1:10" ht="13.5" thickBot="1">
      <c r="A11" s="20" t="s">
        <v>109</v>
      </c>
      <c r="B11" s="20"/>
      <c r="C11" s="5" t="s">
        <v>110</v>
      </c>
      <c r="D11" s="42">
        <f>D12</f>
        <v>500</v>
      </c>
      <c r="E11" s="42">
        <f>E12</f>
        <v>126</v>
      </c>
      <c r="F11" s="42">
        <f>F12</f>
        <v>124</v>
      </c>
      <c r="G11" s="42">
        <f>G12</f>
        <v>125</v>
      </c>
      <c r="H11" s="42">
        <f>H12</f>
        <v>125</v>
      </c>
      <c r="I11" s="43">
        <f t="shared" si="0"/>
        <v>374</v>
      </c>
      <c r="J11" s="42">
        <f t="shared" si="1"/>
        <v>500</v>
      </c>
    </row>
    <row r="12" spans="1:10" ht="26.25" thickBot="1">
      <c r="A12" s="17"/>
      <c r="B12" s="13" t="s">
        <v>111</v>
      </c>
      <c r="C12" s="6" t="s">
        <v>112</v>
      </c>
      <c r="D12" s="45">
        <v>500</v>
      </c>
      <c r="E12" s="45">
        <v>126</v>
      </c>
      <c r="F12" s="46">
        <v>124</v>
      </c>
      <c r="G12" s="47">
        <v>125</v>
      </c>
      <c r="H12" s="46">
        <v>125</v>
      </c>
      <c r="I12" s="203">
        <f t="shared" si="0"/>
        <v>374</v>
      </c>
      <c r="J12" s="42">
        <f t="shared" si="1"/>
        <v>500</v>
      </c>
    </row>
    <row r="13" spans="1:10" ht="13.5" thickBot="1">
      <c r="A13" s="12">
        <v>600</v>
      </c>
      <c r="B13" s="20"/>
      <c r="C13" s="5" t="s">
        <v>31</v>
      </c>
      <c r="D13" s="42">
        <f>(D14+D15+D16+D17)</f>
        <v>23798273</v>
      </c>
      <c r="E13" s="42">
        <f>(E14+E15+E16+E17)</f>
        <v>9364612</v>
      </c>
      <c r="F13" s="42">
        <f>(F14+F15+F16+F17)</f>
        <v>2372052</v>
      </c>
      <c r="G13" s="42">
        <f>(G14+G15+G16+G17)</f>
        <v>2785681</v>
      </c>
      <c r="H13" s="42">
        <f>(H14+H15+H16+H17)</f>
        <v>9275928</v>
      </c>
      <c r="I13" s="43">
        <f t="shared" si="0"/>
        <v>14433661</v>
      </c>
      <c r="J13" s="42">
        <f t="shared" si="1"/>
        <v>23798273</v>
      </c>
    </row>
    <row r="14" spans="1:10" ht="13.5" thickBot="1">
      <c r="A14" s="17"/>
      <c r="B14" s="19">
        <v>60004</v>
      </c>
      <c r="C14" s="7" t="s">
        <v>113</v>
      </c>
      <c r="D14" s="44">
        <v>3225452</v>
      </c>
      <c r="E14" s="44">
        <v>2485797</v>
      </c>
      <c r="F14" s="50">
        <v>246300</v>
      </c>
      <c r="G14" s="51">
        <v>246300</v>
      </c>
      <c r="H14" s="50">
        <v>247055</v>
      </c>
      <c r="I14" s="203">
        <f t="shared" si="0"/>
        <v>739655</v>
      </c>
      <c r="J14" s="42">
        <f t="shared" si="1"/>
        <v>3225452</v>
      </c>
    </row>
    <row r="15" spans="1:10" ht="26.25" thickBot="1">
      <c r="A15" s="17"/>
      <c r="B15" s="21">
        <v>60015</v>
      </c>
      <c r="C15" s="9" t="s">
        <v>95</v>
      </c>
      <c r="D15" s="53">
        <v>12597383</v>
      </c>
      <c r="E15" s="53">
        <v>2660010</v>
      </c>
      <c r="F15" s="54">
        <v>806766</v>
      </c>
      <c r="G15" s="55">
        <v>1845000</v>
      </c>
      <c r="H15" s="54">
        <v>7285607</v>
      </c>
      <c r="I15" s="203">
        <f t="shared" si="0"/>
        <v>9937373</v>
      </c>
      <c r="J15" s="42">
        <f t="shared" si="1"/>
        <v>12597383</v>
      </c>
    </row>
    <row r="16" spans="1:10" ht="13.5" thickBot="1">
      <c r="A16" s="17"/>
      <c r="B16" s="21">
        <v>60016</v>
      </c>
      <c r="C16" s="9" t="s">
        <v>32</v>
      </c>
      <c r="D16" s="53">
        <v>7963658</v>
      </c>
      <c r="E16" s="53">
        <v>4210237</v>
      </c>
      <c r="F16" s="54">
        <v>1318034</v>
      </c>
      <c r="G16" s="55">
        <v>693429</v>
      </c>
      <c r="H16" s="54">
        <v>1741958</v>
      </c>
      <c r="I16" s="203">
        <f t="shared" si="0"/>
        <v>3753421</v>
      </c>
      <c r="J16" s="42">
        <f t="shared" si="1"/>
        <v>7963658</v>
      </c>
    </row>
    <row r="17" spans="1:10" ht="27.75" customHeight="1" thickBot="1">
      <c r="A17" s="17"/>
      <c r="B17" s="22">
        <v>60095</v>
      </c>
      <c r="C17" s="8" t="s">
        <v>114</v>
      </c>
      <c r="D17" s="41">
        <v>11780</v>
      </c>
      <c r="E17" s="41">
        <v>8568</v>
      </c>
      <c r="F17" s="57">
        <v>952</v>
      </c>
      <c r="G17" s="58">
        <v>952</v>
      </c>
      <c r="H17" s="57">
        <v>1308</v>
      </c>
      <c r="I17" s="203">
        <f t="shared" si="0"/>
        <v>3212</v>
      </c>
      <c r="J17" s="42">
        <f t="shared" si="1"/>
        <v>11780</v>
      </c>
    </row>
    <row r="18" spans="1:10" ht="13.5" thickBot="1">
      <c r="A18" s="12">
        <v>630</v>
      </c>
      <c r="B18" s="20"/>
      <c r="C18" s="5" t="s">
        <v>115</v>
      </c>
      <c r="D18" s="42">
        <f>D19</f>
        <v>553000</v>
      </c>
      <c r="E18" s="42">
        <f>E19</f>
        <v>47636</v>
      </c>
      <c r="F18" s="42">
        <f>F19</f>
        <v>47636</v>
      </c>
      <c r="G18" s="42">
        <f>G19</f>
        <v>0</v>
      </c>
      <c r="H18" s="42">
        <f>H19</f>
        <v>457728</v>
      </c>
      <c r="I18" s="43">
        <f t="shared" si="0"/>
        <v>505364</v>
      </c>
      <c r="J18" s="42">
        <f t="shared" si="1"/>
        <v>553000</v>
      </c>
    </row>
    <row r="19" spans="1:10" ht="26.25" customHeight="1" thickBot="1">
      <c r="A19" s="17"/>
      <c r="B19" s="13">
        <v>63003</v>
      </c>
      <c r="C19" s="6" t="s">
        <v>116</v>
      </c>
      <c r="D19" s="45">
        <v>553000</v>
      </c>
      <c r="E19" s="45">
        <v>47636</v>
      </c>
      <c r="F19" s="46">
        <v>47636</v>
      </c>
      <c r="G19" s="47">
        <v>0</v>
      </c>
      <c r="H19" s="46">
        <v>457728</v>
      </c>
      <c r="I19" s="203">
        <f t="shared" si="0"/>
        <v>505364</v>
      </c>
      <c r="J19" s="42">
        <f t="shared" si="1"/>
        <v>553000</v>
      </c>
    </row>
    <row r="20" spans="1:10" ht="13.5" thickBot="1">
      <c r="A20" s="12">
        <v>700</v>
      </c>
      <c r="B20" s="20"/>
      <c r="C20" s="5" t="s">
        <v>33</v>
      </c>
      <c r="D20" s="42">
        <f>(D21+D22+D23)</f>
        <v>5154624</v>
      </c>
      <c r="E20" s="42">
        <f>(E21+E22+E23)</f>
        <v>3341969</v>
      </c>
      <c r="F20" s="42">
        <f>(F21+F22+F23)</f>
        <v>337332</v>
      </c>
      <c r="G20" s="42">
        <f>(G21+G22+G23)</f>
        <v>638339</v>
      </c>
      <c r="H20" s="42">
        <f>(H21+H22+H23)</f>
        <v>836984</v>
      </c>
      <c r="I20" s="43">
        <f t="shared" si="0"/>
        <v>1812655</v>
      </c>
      <c r="J20" s="42">
        <f t="shared" si="1"/>
        <v>5154624</v>
      </c>
    </row>
    <row r="21" spans="1:10" ht="26.25" thickBot="1">
      <c r="A21" s="17"/>
      <c r="B21" s="19">
        <v>70004</v>
      </c>
      <c r="C21" s="7" t="s">
        <v>148</v>
      </c>
      <c r="D21" s="44">
        <v>1425500</v>
      </c>
      <c r="E21" s="44">
        <v>1200000</v>
      </c>
      <c r="F21" s="50">
        <v>100000</v>
      </c>
      <c r="G21" s="51">
        <v>125500</v>
      </c>
      <c r="H21" s="50">
        <v>0</v>
      </c>
      <c r="I21" s="203">
        <f t="shared" si="0"/>
        <v>225500</v>
      </c>
      <c r="J21" s="42">
        <f t="shared" si="1"/>
        <v>1425500</v>
      </c>
    </row>
    <row r="22" spans="1:10" ht="26.25" customHeight="1" thickBot="1">
      <c r="A22" s="17"/>
      <c r="B22" s="21">
        <v>70005</v>
      </c>
      <c r="C22" s="9" t="s">
        <v>34</v>
      </c>
      <c r="D22" s="53">
        <v>1011564</v>
      </c>
      <c r="E22" s="53">
        <v>433921</v>
      </c>
      <c r="F22" s="54">
        <v>32559</v>
      </c>
      <c r="G22" s="55">
        <v>22000</v>
      </c>
      <c r="H22" s="54">
        <v>523084</v>
      </c>
      <c r="I22" s="203">
        <f t="shared" si="0"/>
        <v>577643</v>
      </c>
      <c r="J22" s="42">
        <f t="shared" si="1"/>
        <v>1011564</v>
      </c>
    </row>
    <row r="23" spans="1:10" ht="13.5" thickBot="1">
      <c r="A23" s="17"/>
      <c r="B23" s="22">
        <v>70095</v>
      </c>
      <c r="C23" s="8" t="s">
        <v>27</v>
      </c>
      <c r="D23" s="41">
        <v>2717560</v>
      </c>
      <c r="E23" s="41">
        <v>1708048</v>
      </c>
      <c r="F23" s="57">
        <v>204773</v>
      </c>
      <c r="G23" s="58">
        <v>490839</v>
      </c>
      <c r="H23" s="57">
        <v>313900</v>
      </c>
      <c r="I23" s="203">
        <f t="shared" si="0"/>
        <v>1009512</v>
      </c>
      <c r="J23" s="42">
        <f t="shared" si="1"/>
        <v>2717560</v>
      </c>
    </row>
    <row r="24" spans="1:10" ht="13.5" thickBot="1">
      <c r="A24" s="12">
        <v>710</v>
      </c>
      <c r="B24" s="20"/>
      <c r="C24" s="5" t="s">
        <v>35</v>
      </c>
      <c r="D24" s="42">
        <f>(D25+D26+D27+D28+D29)</f>
        <v>859970</v>
      </c>
      <c r="E24" s="42">
        <f>(E25+E26+E27+E28+E29)</f>
        <v>321443</v>
      </c>
      <c r="F24" s="42">
        <f>(F25+F26+F27+F28+F29)</f>
        <v>41788</v>
      </c>
      <c r="G24" s="42">
        <f>(G25+G26+G27+G28+G29)</f>
        <v>72837</v>
      </c>
      <c r="H24" s="42">
        <f>(H25+H26+H27+H28+H29)</f>
        <v>423842</v>
      </c>
      <c r="I24" s="43">
        <f t="shared" si="0"/>
        <v>538467</v>
      </c>
      <c r="J24" s="42">
        <f t="shared" si="1"/>
        <v>859910</v>
      </c>
    </row>
    <row r="25" spans="1:10" ht="26.25" customHeight="1" thickBot="1">
      <c r="A25" s="17"/>
      <c r="B25" s="19">
        <v>71004</v>
      </c>
      <c r="C25" s="7" t="s">
        <v>103</v>
      </c>
      <c r="D25" s="44">
        <v>330000</v>
      </c>
      <c r="E25" s="44">
        <v>47114</v>
      </c>
      <c r="F25" s="50">
        <v>16188</v>
      </c>
      <c r="G25" s="51">
        <v>50000</v>
      </c>
      <c r="H25" s="50">
        <v>216698</v>
      </c>
      <c r="I25" s="203">
        <f t="shared" si="0"/>
        <v>282886</v>
      </c>
      <c r="J25" s="42">
        <f t="shared" si="1"/>
        <v>330000</v>
      </c>
    </row>
    <row r="26" spans="1:10" ht="25.5" customHeight="1" thickBot="1">
      <c r="A26" s="17"/>
      <c r="B26" s="21">
        <v>71013</v>
      </c>
      <c r="C26" s="9" t="s">
        <v>36</v>
      </c>
      <c r="D26" s="53">
        <v>175200</v>
      </c>
      <c r="E26" s="53">
        <v>0</v>
      </c>
      <c r="F26" s="54">
        <v>0</v>
      </c>
      <c r="G26" s="55">
        <v>0</v>
      </c>
      <c r="H26" s="54">
        <v>175200</v>
      </c>
      <c r="I26" s="203">
        <f t="shared" si="0"/>
        <v>175200</v>
      </c>
      <c r="J26" s="42">
        <f t="shared" si="1"/>
        <v>175200</v>
      </c>
    </row>
    <row r="27" spans="1:10" ht="27" customHeight="1" thickBot="1">
      <c r="A27" s="17"/>
      <c r="B27" s="21">
        <v>71014</v>
      </c>
      <c r="C27" s="9" t="s">
        <v>37</v>
      </c>
      <c r="D27" s="53">
        <v>139050</v>
      </c>
      <c r="E27" s="53">
        <v>119904</v>
      </c>
      <c r="F27" s="54">
        <v>100</v>
      </c>
      <c r="G27" s="55">
        <v>0</v>
      </c>
      <c r="H27" s="54">
        <v>19046</v>
      </c>
      <c r="I27" s="203">
        <f t="shared" si="0"/>
        <v>19146</v>
      </c>
      <c r="J27" s="42">
        <f t="shared" si="1"/>
        <v>139050</v>
      </c>
    </row>
    <row r="28" spans="1:11" ht="14.25" customHeight="1" thickBot="1">
      <c r="A28" s="17"/>
      <c r="B28" s="21">
        <v>71015</v>
      </c>
      <c r="C28" s="9" t="s">
        <v>38</v>
      </c>
      <c r="D28" s="53">
        <v>210220</v>
      </c>
      <c r="E28" s="53">
        <v>151985</v>
      </c>
      <c r="F28" s="54">
        <v>22500</v>
      </c>
      <c r="G28" s="55">
        <v>22837</v>
      </c>
      <c r="H28" s="54">
        <v>12898</v>
      </c>
      <c r="I28" s="203">
        <f t="shared" si="0"/>
        <v>58235</v>
      </c>
      <c r="J28" s="42">
        <f t="shared" si="1"/>
        <v>210220</v>
      </c>
      <c r="K28" s="111"/>
    </row>
    <row r="29" spans="1:11" ht="14.25" customHeight="1" thickBot="1">
      <c r="A29" s="17"/>
      <c r="B29" s="13" t="s">
        <v>164</v>
      </c>
      <c r="C29" s="6" t="s">
        <v>165</v>
      </c>
      <c r="D29" s="45">
        <v>5500</v>
      </c>
      <c r="E29" s="45">
        <v>2440</v>
      </c>
      <c r="F29" s="149">
        <v>3000</v>
      </c>
      <c r="G29" s="47">
        <v>0</v>
      </c>
      <c r="H29" s="46">
        <v>0</v>
      </c>
      <c r="I29" s="203">
        <f t="shared" si="0"/>
        <v>3000</v>
      </c>
      <c r="J29" s="42">
        <f t="shared" si="1"/>
        <v>5440</v>
      </c>
      <c r="K29" s="111"/>
    </row>
    <row r="30" spans="1:10" ht="13.5" thickBot="1">
      <c r="A30" s="12">
        <v>750</v>
      </c>
      <c r="B30" s="20"/>
      <c r="C30" s="5" t="s">
        <v>39</v>
      </c>
      <c r="D30" s="42">
        <f>(D31+D32+D33+D34+D35+D36+D37+D38+D39)</f>
        <v>14315381</v>
      </c>
      <c r="E30" s="42">
        <f>(E31+E32+E33+E34+E35+E36+E37+E38+E39)</f>
        <v>9437901</v>
      </c>
      <c r="F30" s="42">
        <f>(F31+F32+F33+F34+F35+F36+F37+F38+F39)</f>
        <v>906624</v>
      </c>
      <c r="G30" s="42">
        <f>(G31+G32+G33+G34+G35+G36+G37+G38+G39)</f>
        <v>1531879</v>
      </c>
      <c r="H30" s="42">
        <f>(H31+H32+H33+H34+H35+H36+H37+H38+H39)</f>
        <v>2434252</v>
      </c>
      <c r="I30" s="43">
        <f t="shared" si="0"/>
        <v>4872755</v>
      </c>
      <c r="J30" s="42">
        <f t="shared" si="1"/>
        <v>14310656</v>
      </c>
    </row>
    <row r="31" spans="1:10" ht="13.5" thickBot="1">
      <c r="A31" s="17"/>
      <c r="B31" s="19">
        <v>75011</v>
      </c>
      <c r="C31" s="7" t="s">
        <v>40</v>
      </c>
      <c r="D31" s="44">
        <v>923852</v>
      </c>
      <c r="E31" s="44">
        <v>622520</v>
      </c>
      <c r="F31" s="50">
        <v>80000</v>
      </c>
      <c r="G31" s="51">
        <v>139100</v>
      </c>
      <c r="H31" s="50">
        <v>82232</v>
      </c>
      <c r="I31" s="203">
        <f t="shared" si="0"/>
        <v>301332</v>
      </c>
      <c r="J31" s="42">
        <f t="shared" si="1"/>
        <v>923852</v>
      </c>
    </row>
    <row r="32" spans="1:10" ht="13.5" thickBot="1">
      <c r="A32" s="17"/>
      <c r="B32" s="19" t="s">
        <v>196</v>
      </c>
      <c r="C32" s="7" t="s">
        <v>197</v>
      </c>
      <c r="D32" s="44">
        <v>55000</v>
      </c>
      <c r="E32" s="44">
        <v>0</v>
      </c>
      <c r="F32" s="50">
        <v>0</v>
      </c>
      <c r="G32" s="51">
        <v>55000</v>
      </c>
      <c r="H32" s="50">
        <v>0</v>
      </c>
      <c r="I32" s="203">
        <f t="shared" si="0"/>
        <v>55000</v>
      </c>
      <c r="J32" s="42">
        <f t="shared" si="1"/>
        <v>55000</v>
      </c>
    </row>
    <row r="33" spans="1:10" ht="13.5" thickBot="1">
      <c r="A33" s="17"/>
      <c r="B33" s="21">
        <v>75020</v>
      </c>
      <c r="C33" s="9" t="s">
        <v>41</v>
      </c>
      <c r="D33" s="53">
        <v>2785458</v>
      </c>
      <c r="E33" s="53">
        <v>1947335</v>
      </c>
      <c r="F33" s="54">
        <v>176472</v>
      </c>
      <c r="G33" s="55">
        <v>287915</v>
      </c>
      <c r="H33" s="54">
        <v>373736</v>
      </c>
      <c r="I33" s="203">
        <f t="shared" si="0"/>
        <v>838123</v>
      </c>
      <c r="J33" s="42">
        <f t="shared" si="1"/>
        <v>2785458</v>
      </c>
    </row>
    <row r="34" spans="1:10" ht="26.25" thickBot="1">
      <c r="A34" s="17"/>
      <c r="B34" s="21">
        <v>75022</v>
      </c>
      <c r="C34" s="9" t="s">
        <v>4</v>
      </c>
      <c r="D34" s="53">
        <v>293676</v>
      </c>
      <c r="E34" s="53">
        <v>185577</v>
      </c>
      <c r="F34" s="54">
        <v>22283</v>
      </c>
      <c r="G34" s="55">
        <v>24000</v>
      </c>
      <c r="H34" s="54">
        <v>61816</v>
      </c>
      <c r="I34" s="203">
        <f t="shared" si="0"/>
        <v>108099</v>
      </c>
      <c r="J34" s="42">
        <f t="shared" si="1"/>
        <v>293676</v>
      </c>
    </row>
    <row r="35" spans="1:10" ht="26.25" thickBot="1">
      <c r="A35" s="17"/>
      <c r="B35" s="21">
        <v>75023</v>
      </c>
      <c r="C35" s="9" t="s">
        <v>75</v>
      </c>
      <c r="D35" s="53">
        <v>9444866</v>
      </c>
      <c r="E35" s="53">
        <v>6091945</v>
      </c>
      <c r="F35" s="54">
        <v>589625</v>
      </c>
      <c r="G35" s="55">
        <v>954188</v>
      </c>
      <c r="H35" s="54">
        <v>1809108</v>
      </c>
      <c r="I35" s="203">
        <f t="shared" si="0"/>
        <v>3352921</v>
      </c>
      <c r="J35" s="42">
        <f t="shared" si="1"/>
        <v>9444866</v>
      </c>
    </row>
    <row r="36" spans="1:10" ht="13.5" thickBot="1">
      <c r="A36" s="17"/>
      <c r="B36" s="21">
        <v>75045</v>
      </c>
      <c r="C36" s="9" t="s">
        <v>42</v>
      </c>
      <c r="D36" s="53">
        <v>25000</v>
      </c>
      <c r="E36" s="53">
        <v>24073</v>
      </c>
      <c r="F36" s="54">
        <v>451</v>
      </c>
      <c r="G36" s="55">
        <v>476</v>
      </c>
      <c r="H36" s="54">
        <v>0</v>
      </c>
      <c r="I36" s="203">
        <f t="shared" si="0"/>
        <v>927</v>
      </c>
      <c r="J36" s="42">
        <f t="shared" si="1"/>
        <v>25000</v>
      </c>
    </row>
    <row r="37" spans="1:10" ht="90" thickBot="1">
      <c r="A37" s="17"/>
      <c r="B37" s="22" t="s">
        <v>189</v>
      </c>
      <c r="C37" s="8" t="s">
        <v>172</v>
      </c>
      <c r="D37" s="41">
        <v>57146</v>
      </c>
      <c r="E37" s="41">
        <v>52421</v>
      </c>
      <c r="F37" s="54">
        <v>0</v>
      </c>
      <c r="G37" s="55">
        <v>0</v>
      </c>
      <c r="H37" s="54">
        <v>0</v>
      </c>
      <c r="I37" s="203">
        <f t="shared" si="0"/>
        <v>0</v>
      </c>
      <c r="J37" s="42">
        <f t="shared" si="1"/>
        <v>52421</v>
      </c>
    </row>
    <row r="38" spans="1:10" ht="26.25" thickBot="1">
      <c r="A38" s="17"/>
      <c r="B38" s="22" t="s">
        <v>154</v>
      </c>
      <c r="C38" s="8" t="s">
        <v>155</v>
      </c>
      <c r="D38" s="41">
        <v>657343</v>
      </c>
      <c r="E38" s="41">
        <v>469799</v>
      </c>
      <c r="F38" s="54">
        <v>34898</v>
      </c>
      <c r="G38" s="55">
        <v>63900</v>
      </c>
      <c r="H38" s="54">
        <v>88746</v>
      </c>
      <c r="I38" s="203">
        <f t="shared" si="0"/>
        <v>187544</v>
      </c>
      <c r="J38" s="42">
        <f t="shared" si="1"/>
        <v>657343</v>
      </c>
    </row>
    <row r="39" spans="1:10" ht="13.5" thickBot="1">
      <c r="A39" s="17"/>
      <c r="B39" s="22">
        <v>75095</v>
      </c>
      <c r="C39" s="8" t="s">
        <v>27</v>
      </c>
      <c r="D39" s="41">
        <v>73040</v>
      </c>
      <c r="E39" s="41">
        <v>44231</v>
      </c>
      <c r="F39" s="57">
        <v>2895</v>
      </c>
      <c r="G39" s="58">
        <v>7300</v>
      </c>
      <c r="H39" s="57">
        <v>18614</v>
      </c>
      <c r="I39" s="203">
        <f t="shared" si="0"/>
        <v>28809</v>
      </c>
      <c r="J39" s="42">
        <f t="shared" si="1"/>
        <v>73040</v>
      </c>
    </row>
    <row r="40" spans="1:10" ht="51.75" thickBot="1">
      <c r="A40" s="12">
        <v>751</v>
      </c>
      <c r="B40" s="20"/>
      <c r="C40" s="5" t="s">
        <v>117</v>
      </c>
      <c r="D40" s="42">
        <f>(D41+D42+D43)</f>
        <v>157737</v>
      </c>
      <c r="E40" s="42">
        <f>(E41+E42+E43)</f>
        <v>71052</v>
      </c>
      <c r="F40" s="42">
        <f>(F41+F42+F43)</f>
        <v>70348</v>
      </c>
      <c r="G40" s="42">
        <f>(G41+G42+G43)</f>
        <v>11302</v>
      </c>
      <c r="H40" s="42">
        <f>(H41+H42+H43)</f>
        <v>1971</v>
      </c>
      <c r="I40" s="43">
        <f t="shared" si="0"/>
        <v>83621</v>
      </c>
      <c r="J40" s="42">
        <f t="shared" si="1"/>
        <v>154673</v>
      </c>
    </row>
    <row r="41" spans="1:10" ht="39.75" customHeight="1" thickBot="1">
      <c r="A41" s="17"/>
      <c r="B41" s="13">
        <v>75101</v>
      </c>
      <c r="C41" s="6" t="s">
        <v>118</v>
      </c>
      <c r="D41" s="45">
        <v>7882</v>
      </c>
      <c r="E41" s="45">
        <v>5911</v>
      </c>
      <c r="F41" s="206">
        <v>0</v>
      </c>
      <c r="G41" s="47">
        <v>0</v>
      </c>
      <c r="H41" s="149">
        <v>1971</v>
      </c>
      <c r="I41" s="207">
        <f t="shared" si="0"/>
        <v>1971</v>
      </c>
      <c r="J41" s="172">
        <f t="shared" si="1"/>
        <v>7882</v>
      </c>
    </row>
    <row r="42" spans="1:10" ht="18" customHeight="1" thickBot="1">
      <c r="A42" s="211"/>
      <c r="B42" s="212" t="s">
        <v>198</v>
      </c>
      <c r="C42" s="213" t="s">
        <v>199</v>
      </c>
      <c r="D42" s="214">
        <v>81650</v>
      </c>
      <c r="E42" s="214">
        <v>0</v>
      </c>
      <c r="F42" s="215">
        <v>70348</v>
      </c>
      <c r="G42" s="215">
        <v>11302</v>
      </c>
      <c r="H42" s="215">
        <v>0</v>
      </c>
      <c r="I42" s="216">
        <f t="shared" si="0"/>
        <v>81650</v>
      </c>
      <c r="J42" s="42">
        <f t="shared" si="1"/>
        <v>81650</v>
      </c>
    </row>
    <row r="43" spans="1:10" ht="78.75" customHeight="1" thickBot="1">
      <c r="A43" s="17"/>
      <c r="B43" s="19" t="s">
        <v>171</v>
      </c>
      <c r="C43" s="7" t="s">
        <v>172</v>
      </c>
      <c r="D43" s="44">
        <v>68205</v>
      </c>
      <c r="E43" s="44">
        <v>65141</v>
      </c>
      <c r="F43" s="150">
        <v>0</v>
      </c>
      <c r="G43" s="51">
        <v>0</v>
      </c>
      <c r="H43" s="208">
        <v>0</v>
      </c>
      <c r="I43" s="209">
        <f t="shared" si="0"/>
        <v>0</v>
      </c>
      <c r="J43" s="210">
        <f t="shared" si="1"/>
        <v>65141</v>
      </c>
    </row>
    <row r="44" spans="1:10" ht="26.25" thickBot="1">
      <c r="A44" s="12">
        <v>754</v>
      </c>
      <c r="B44" s="20"/>
      <c r="C44" s="5" t="s">
        <v>44</v>
      </c>
      <c r="D44" s="42">
        <f>(D45+D46+D47+D48)</f>
        <v>4634800</v>
      </c>
      <c r="E44" s="42">
        <f>(E45+E46+E47+E48)</f>
        <v>3150865</v>
      </c>
      <c r="F44" s="42">
        <f>(F45+F46+F47+F48)</f>
        <v>500508</v>
      </c>
      <c r="G44" s="42">
        <f>(G45+G46+G47+G48)</f>
        <v>518375</v>
      </c>
      <c r="H44" s="42">
        <f>(H45+H46+H47+H48)</f>
        <v>465052</v>
      </c>
      <c r="I44" s="43">
        <f t="shared" si="0"/>
        <v>1483935</v>
      </c>
      <c r="J44" s="42">
        <f t="shared" si="1"/>
        <v>4634800</v>
      </c>
    </row>
    <row r="45" spans="1:11" ht="26.25" thickBot="1">
      <c r="A45" s="14"/>
      <c r="B45" s="19">
        <v>75411</v>
      </c>
      <c r="C45" s="7" t="s">
        <v>45</v>
      </c>
      <c r="D45" s="44">
        <v>4352600</v>
      </c>
      <c r="E45" s="44">
        <v>3026401</v>
      </c>
      <c r="F45" s="50">
        <v>442066</v>
      </c>
      <c r="G45" s="51">
        <v>442066</v>
      </c>
      <c r="H45" s="50">
        <v>442067</v>
      </c>
      <c r="I45" s="203">
        <f t="shared" si="0"/>
        <v>1326199</v>
      </c>
      <c r="J45" s="42">
        <f t="shared" si="1"/>
        <v>4352600</v>
      </c>
      <c r="K45" s="111"/>
    </row>
    <row r="46" spans="1:10" ht="13.5" thickBot="1">
      <c r="A46" s="29"/>
      <c r="B46" s="27">
        <v>75414</v>
      </c>
      <c r="C46" s="28" t="s">
        <v>119</v>
      </c>
      <c r="D46" s="61">
        <v>23900</v>
      </c>
      <c r="E46" s="61">
        <v>11662</v>
      </c>
      <c r="F46" s="112">
        <v>7679</v>
      </c>
      <c r="G46" s="113">
        <v>2060</v>
      </c>
      <c r="H46" s="112">
        <v>2499</v>
      </c>
      <c r="I46" s="203">
        <f t="shared" si="0"/>
        <v>12238</v>
      </c>
      <c r="J46" s="42">
        <f t="shared" si="1"/>
        <v>23900</v>
      </c>
    </row>
    <row r="47" spans="1:10" ht="13.5" thickBot="1">
      <c r="A47" s="39"/>
      <c r="B47" s="72">
        <v>75416</v>
      </c>
      <c r="C47" s="26" t="s">
        <v>46</v>
      </c>
      <c r="D47" s="86">
        <v>38090</v>
      </c>
      <c r="E47" s="86">
        <v>26917</v>
      </c>
      <c r="F47" s="114">
        <v>1765</v>
      </c>
      <c r="G47" s="115">
        <v>3949</v>
      </c>
      <c r="H47" s="114">
        <v>5459</v>
      </c>
      <c r="I47" s="203">
        <f t="shared" si="0"/>
        <v>11173</v>
      </c>
      <c r="J47" s="42">
        <f t="shared" si="1"/>
        <v>38090</v>
      </c>
    </row>
    <row r="48" spans="1:10" ht="13.5" thickBot="1">
      <c r="A48" s="38"/>
      <c r="B48" s="27">
        <v>75495</v>
      </c>
      <c r="C48" s="28" t="s">
        <v>27</v>
      </c>
      <c r="D48" s="61">
        <v>220210</v>
      </c>
      <c r="E48" s="41">
        <v>85885</v>
      </c>
      <c r="F48" s="57">
        <v>48998</v>
      </c>
      <c r="G48" s="58">
        <v>70300</v>
      </c>
      <c r="H48" s="57">
        <v>15027</v>
      </c>
      <c r="I48" s="203">
        <f t="shared" si="0"/>
        <v>134325</v>
      </c>
      <c r="J48" s="42">
        <f t="shared" si="1"/>
        <v>220210</v>
      </c>
    </row>
    <row r="49" spans="1:10" ht="13.5" thickBot="1">
      <c r="A49" s="12">
        <v>757</v>
      </c>
      <c r="B49" s="20"/>
      <c r="C49" s="5" t="s">
        <v>156</v>
      </c>
      <c r="D49" s="42">
        <f>(D50)</f>
        <v>727305</v>
      </c>
      <c r="E49" s="42">
        <f>(E50)</f>
        <v>418947</v>
      </c>
      <c r="F49" s="42">
        <f>(F50)</f>
        <v>31067</v>
      </c>
      <c r="G49" s="42">
        <f>(G50)</f>
        <v>35000</v>
      </c>
      <c r="H49" s="42">
        <f>(H50)</f>
        <v>42291</v>
      </c>
      <c r="I49" s="43">
        <f t="shared" si="0"/>
        <v>108358</v>
      </c>
      <c r="J49" s="42">
        <f t="shared" si="1"/>
        <v>527305</v>
      </c>
    </row>
    <row r="50" spans="1:10" ht="52.5" customHeight="1" thickBot="1">
      <c r="A50" s="17"/>
      <c r="B50" s="13" t="s">
        <v>157</v>
      </c>
      <c r="C50" s="6" t="s">
        <v>158</v>
      </c>
      <c r="D50" s="45">
        <v>727305</v>
      </c>
      <c r="E50" s="45">
        <v>418947</v>
      </c>
      <c r="F50" s="46">
        <v>31067</v>
      </c>
      <c r="G50" s="47">
        <v>35000</v>
      </c>
      <c r="H50" s="46">
        <v>42291</v>
      </c>
      <c r="I50" s="203">
        <f t="shared" si="0"/>
        <v>108358</v>
      </c>
      <c r="J50" s="42">
        <f t="shared" si="1"/>
        <v>527305</v>
      </c>
    </row>
    <row r="51" spans="1:10" ht="13.5" thickBot="1">
      <c r="A51" s="12">
        <v>758</v>
      </c>
      <c r="B51" s="20"/>
      <c r="C51" s="5" t="s">
        <v>51</v>
      </c>
      <c r="D51" s="42">
        <f>(D52)</f>
        <v>0</v>
      </c>
      <c r="E51" s="42"/>
      <c r="F51" s="43"/>
      <c r="G51" s="43"/>
      <c r="H51" s="42"/>
      <c r="I51" s="43">
        <f t="shared" si="0"/>
        <v>0</v>
      </c>
      <c r="J51" s="42">
        <f t="shared" si="1"/>
        <v>0</v>
      </c>
    </row>
    <row r="52" spans="1:10" ht="13.5" thickBot="1">
      <c r="A52" s="17"/>
      <c r="B52" s="13">
        <v>75818</v>
      </c>
      <c r="C52" s="6" t="s">
        <v>120</v>
      </c>
      <c r="D52" s="45">
        <v>0</v>
      </c>
      <c r="E52" s="45"/>
      <c r="F52" s="46">
        <v>0</v>
      </c>
      <c r="G52" s="47"/>
      <c r="H52" s="46"/>
      <c r="I52" s="203">
        <f t="shared" si="0"/>
        <v>0</v>
      </c>
      <c r="J52" s="42">
        <f t="shared" si="1"/>
        <v>0</v>
      </c>
    </row>
    <row r="53" spans="1:10" ht="13.5" thickBot="1">
      <c r="A53" s="12">
        <v>801</v>
      </c>
      <c r="B53" s="20"/>
      <c r="C53" s="5" t="s">
        <v>52</v>
      </c>
      <c r="D53" s="42">
        <f>(D54+D55+D56+D57+D58+D59+D60+D61+D62+D63+D64+D65+D66)</f>
        <v>73144038</v>
      </c>
      <c r="E53" s="42">
        <f>(E54+E55+E56+E57+E58+E59+E60+E61+E62+E63+E64+E65+E66)</f>
        <v>57720330</v>
      </c>
      <c r="F53" s="42">
        <f>(F54+F55+F56+F57+F58+F59+F60+F61+F62+F63+F64+F65+F66)</f>
        <v>5485975</v>
      </c>
      <c r="G53" s="42">
        <f>(G54+G55+G56+G57+G58+G59+G60+G61+G62+G63+G64+G65+G66)</f>
        <v>6745232</v>
      </c>
      <c r="H53" s="42">
        <f>(H54+H55+H56+H57+H58+H59+H60+H61+H62+H63+H64+H65+H66)</f>
        <v>3192501</v>
      </c>
      <c r="I53" s="43">
        <f t="shared" si="0"/>
        <v>15423708</v>
      </c>
      <c r="J53" s="42">
        <f t="shared" si="1"/>
        <v>73144038</v>
      </c>
    </row>
    <row r="54" spans="1:10" ht="13.5" thickBot="1">
      <c r="A54" s="17"/>
      <c r="B54" s="19">
        <v>80101</v>
      </c>
      <c r="C54" s="7" t="s">
        <v>53</v>
      </c>
      <c r="D54" s="44">
        <v>18854776</v>
      </c>
      <c r="E54" s="44">
        <v>14718999</v>
      </c>
      <c r="F54" s="48">
        <v>1421281</v>
      </c>
      <c r="G54" s="51">
        <v>1642714</v>
      </c>
      <c r="H54" s="50">
        <v>1071782</v>
      </c>
      <c r="I54" s="203">
        <f t="shared" si="0"/>
        <v>4135777</v>
      </c>
      <c r="J54" s="42">
        <f t="shared" si="1"/>
        <v>18854776</v>
      </c>
    </row>
    <row r="55" spans="1:10" ht="26.25" thickBot="1">
      <c r="A55" s="17"/>
      <c r="B55" s="21">
        <v>80102</v>
      </c>
      <c r="C55" s="9" t="s">
        <v>149</v>
      </c>
      <c r="D55" s="53">
        <v>846252</v>
      </c>
      <c r="E55" s="53">
        <v>706610</v>
      </c>
      <c r="F55" s="56">
        <v>69821</v>
      </c>
      <c r="G55" s="55">
        <v>69821</v>
      </c>
      <c r="H55" s="54">
        <v>0</v>
      </c>
      <c r="I55" s="203">
        <f t="shared" si="0"/>
        <v>139642</v>
      </c>
      <c r="J55" s="42">
        <f t="shared" si="1"/>
        <v>846252</v>
      </c>
    </row>
    <row r="56" spans="1:10" ht="13.5" thickBot="1">
      <c r="A56" s="17"/>
      <c r="B56" s="21">
        <v>80104</v>
      </c>
      <c r="C56" s="9" t="s">
        <v>6</v>
      </c>
      <c r="D56" s="53">
        <v>8081263</v>
      </c>
      <c r="E56" s="53">
        <v>6322667</v>
      </c>
      <c r="F56" s="48">
        <v>579640</v>
      </c>
      <c r="G56" s="55">
        <v>706858</v>
      </c>
      <c r="H56" s="54">
        <v>472098</v>
      </c>
      <c r="I56" s="203">
        <f t="shared" si="0"/>
        <v>1758596</v>
      </c>
      <c r="J56" s="42">
        <f t="shared" si="1"/>
        <v>8081263</v>
      </c>
    </row>
    <row r="57" spans="1:10" ht="13.5" thickBot="1">
      <c r="A57" s="17"/>
      <c r="B57" s="21">
        <v>80110</v>
      </c>
      <c r="C57" s="9" t="s">
        <v>54</v>
      </c>
      <c r="D57" s="53">
        <v>12504941</v>
      </c>
      <c r="E57" s="53">
        <v>9853211</v>
      </c>
      <c r="F57" s="56">
        <v>887240</v>
      </c>
      <c r="G57" s="55">
        <v>1306549</v>
      </c>
      <c r="H57" s="54">
        <v>457941</v>
      </c>
      <c r="I57" s="203">
        <f t="shared" si="0"/>
        <v>2651730</v>
      </c>
      <c r="J57" s="42">
        <f t="shared" si="1"/>
        <v>12504941</v>
      </c>
    </row>
    <row r="58" spans="1:10" ht="13.5" thickBot="1">
      <c r="A58" s="17"/>
      <c r="B58" s="21">
        <v>80111</v>
      </c>
      <c r="C58" s="9" t="s">
        <v>121</v>
      </c>
      <c r="D58" s="53">
        <v>572304</v>
      </c>
      <c r="E58" s="53">
        <v>478794</v>
      </c>
      <c r="F58" s="56">
        <v>47905</v>
      </c>
      <c r="G58" s="55">
        <v>45605</v>
      </c>
      <c r="H58" s="54">
        <v>0</v>
      </c>
      <c r="I58" s="203">
        <f t="shared" si="0"/>
        <v>93510</v>
      </c>
      <c r="J58" s="42">
        <f t="shared" si="1"/>
        <v>572304</v>
      </c>
    </row>
    <row r="59" spans="1:10" ht="13.5" thickBot="1">
      <c r="A59" s="17"/>
      <c r="B59" s="21" t="s">
        <v>135</v>
      </c>
      <c r="C59" s="9" t="s">
        <v>136</v>
      </c>
      <c r="D59" s="53">
        <v>11308</v>
      </c>
      <c r="E59" s="53">
        <v>1091</v>
      </c>
      <c r="F59" s="54">
        <v>271</v>
      </c>
      <c r="G59" s="55">
        <v>270</v>
      </c>
      <c r="H59" s="54">
        <v>9676</v>
      </c>
      <c r="I59" s="203">
        <f t="shared" si="0"/>
        <v>10217</v>
      </c>
      <c r="J59" s="42">
        <f t="shared" si="1"/>
        <v>11308</v>
      </c>
    </row>
    <row r="60" spans="1:10" ht="13.5" thickBot="1">
      <c r="A60" s="17"/>
      <c r="B60" s="21">
        <v>80120</v>
      </c>
      <c r="C60" s="9" t="s">
        <v>150</v>
      </c>
      <c r="D60" s="53">
        <v>12946621</v>
      </c>
      <c r="E60" s="53">
        <v>10259773</v>
      </c>
      <c r="F60" s="48">
        <v>1052148</v>
      </c>
      <c r="G60" s="55">
        <v>1294723</v>
      </c>
      <c r="H60" s="54">
        <v>339977</v>
      </c>
      <c r="I60" s="203">
        <f t="shared" si="0"/>
        <v>2686848</v>
      </c>
      <c r="J60" s="42">
        <f t="shared" si="1"/>
        <v>12946621</v>
      </c>
    </row>
    <row r="61" spans="1:10" ht="13.5" thickBot="1">
      <c r="A61" s="17"/>
      <c r="B61" s="21" t="s">
        <v>140</v>
      </c>
      <c r="C61" s="9" t="s">
        <v>88</v>
      </c>
      <c r="D61" s="53">
        <v>1477999</v>
      </c>
      <c r="E61" s="53">
        <v>1244485</v>
      </c>
      <c r="F61" s="56">
        <v>108628</v>
      </c>
      <c r="G61" s="55">
        <v>112359</v>
      </c>
      <c r="H61" s="54">
        <v>12527</v>
      </c>
      <c r="I61" s="203">
        <f t="shared" si="0"/>
        <v>233514</v>
      </c>
      <c r="J61" s="42">
        <f t="shared" si="1"/>
        <v>1477999</v>
      </c>
    </row>
    <row r="62" spans="1:10" ht="13.5" thickBot="1">
      <c r="A62" s="17"/>
      <c r="B62" s="21">
        <v>80130</v>
      </c>
      <c r="C62" s="9" t="s">
        <v>84</v>
      </c>
      <c r="D62" s="53">
        <v>15090331</v>
      </c>
      <c r="E62" s="53">
        <v>12152273</v>
      </c>
      <c r="F62" s="48">
        <v>1083019</v>
      </c>
      <c r="G62" s="55">
        <v>1292000</v>
      </c>
      <c r="H62" s="54">
        <v>563039</v>
      </c>
      <c r="I62" s="203">
        <f t="shared" si="0"/>
        <v>2938058</v>
      </c>
      <c r="J62" s="42">
        <f t="shared" si="1"/>
        <v>15090331</v>
      </c>
    </row>
    <row r="63" spans="1:10" ht="13.5" thickBot="1">
      <c r="A63" s="17"/>
      <c r="B63" s="21">
        <v>80134</v>
      </c>
      <c r="C63" s="9" t="s">
        <v>151</v>
      </c>
      <c r="D63" s="53">
        <v>302375</v>
      </c>
      <c r="E63" s="53">
        <v>252877</v>
      </c>
      <c r="F63" s="56">
        <v>24749</v>
      </c>
      <c r="G63" s="55">
        <v>24749</v>
      </c>
      <c r="H63" s="54">
        <v>0</v>
      </c>
      <c r="I63" s="203">
        <f t="shared" si="0"/>
        <v>49498</v>
      </c>
      <c r="J63" s="42">
        <f t="shared" si="1"/>
        <v>302375</v>
      </c>
    </row>
    <row r="64" spans="1:13" ht="51.75" thickBot="1">
      <c r="A64" s="17"/>
      <c r="B64" s="21">
        <v>80140</v>
      </c>
      <c r="C64" s="9" t="s">
        <v>3</v>
      </c>
      <c r="D64" s="53">
        <v>1199682</v>
      </c>
      <c r="E64" s="53">
        <v>1015115</v>
      </c>
      <c r="F64" s="56">
        <v>92283</v>
      </c>
      <c r="G64" s="55">
        <v>92284</v>
      </c>
      <c r="H64" s="54">
        <v>0</v>
      </c>
      <c r="I64" s="203">
        <f t="shared" si="0"/>
        <v>184567</v>
      </c>
      <c r="J64" s="42">
        <f t="shared" si="1"/>
        <v>1199682</v>
      </c>
      <c r="M64" s="111"/>
    </row>
    <row r="65" spans="1:10" ht="25.5" customHeight="1" thickBot="1">
      <c r="A65" s="17"/>
      <c r="B65" s="21" t="s">
        <v>141</v>
      </c>
      <c r="C65" s="9" t="s">
        <v>142</v>
      </c>
      <c r="D65" s="53">
        <v>324519</v>
      </c>
      <c r="E65" s="53">
        <v>83282</v>
      </c>
      <c r="F65" s="54">
        <v>28293</v>
      </c>
      <c r="G65" s="55">
        <v>90000</v>
      </c>
      <c r="H65" s="54">
        <v>122944</v>
      </c>
      <c r="I65" s="203">
        <f t="shared" si="0"/>
        <v>241237</v>
      </c>
      <c r="J65" s="42">
        <f t="shared" si="1"/>
        <v>324519</v>
      </c>
    </row>
    <row r="66" spans="1:10" ht="13.5" thickBot="1">
      <c r="A66" s="17"/>
      <c r="B66" s="22">
        <v>80195</v>
      </c>
      <c r="C66" s="8" t="s">
        <v>27</v>
      </c>
      <c r="D66" s="41">
        <v>931667</v>
      </c>
      <c r="E66" s="41">
        <v>631153</v>
      </c>
      <c r="F66" s="57">
        <v>90697</v>
      </c>
      <c r="G66" s="58">
        <v>67300</v>
      </c>
      <c r="H66" s="57">
        <v>142517</v>
      </c>
      <c r="I66" s="203">
        <f t="shared" si="0"/>
        <v>300514</v>
      </c>
      <c r="J66" s="42">
        <f t="shared" si="1"/>
        <v>931667</v>
      </c>
    </row>
    <row r="67" spans="1:10" ht="13.5" thickBot="1">
      <c r="A67" s="12">
        <v>803</v>
      </c>
      <c r="B67" s="20"/>
      <c r="C67" s="5" t="s">
        <v>105</v>
      </c>
      <c r="D67" s="62">
        <f>(D68+D69)</f>
        <v>32330</v>
      </c>
      <c r="E67" s="62">
        <f>(E68+E69)</f>
        <v>32298</v>
      </c>
      <c r="F67" s="62">
        <f>(F68+F69)</f>
        <v>0</v>
      </c>
      <c r="G67" s="62">
        <f>(G68+G69)</f>
        <v>0</v>
      </c>
      <c r="H67" s="62">
        <f>(H68+H69)</f>
        <v>0</v>
      </c>
      <c r="I67" s="43">
        <f t="shared" si="0"/>
        <v>0</v>
      </c>
      <c r="J67" s="42">
        <f t="shared" si="1"/>
        <v>32298</v>
      </c>
    </row>
    <row r="68" spans="1:10" ht="24.75" customHeight="1" thickBot="1">
      <c r="A68" s="25"/>
      <c r="B68" s="72" t="s">
        <v>2</v>
      </c>
      <c r="C68" s="26" t="s">
        <v>104</v>
      </c>
      <c r="D68" s="64">
        <v>32330</v>
      </c>
      <c r="E68" s="65">
        <v>32298</v>
      </c>
      <c r="F68" s="50">
        <v>0</v>
      </c>
      <c r="G68" s="51">
        <v>0</v>
      </c>
      <c r="H68" s="50">
        <v>0</v>
      </c>
      <c r="I68" s="203">
        <f t="shared" si="0"/>
        <v>0</v>
      </c>
      <c r="J68" s="42">
        <f t="shared" si="1"/>
        <v>32298</v>
      </c>
    </row>
    <row r="69" spans="1:10" ht="13.5" thickBot="1">
      <c r="A69" s="17"/>
      <c r="B69" s="13" t="s">
        <v>159</v>
      </c>
      <c r="C69" s="6" t="s">
        <v>27</v>
      </c>
      <c r="D69" s="67"/>
      <c r="E69" s="67"/>
      <c r="F69" s="57"/>
      <c r="G69" s="58"/>
      <c r="H69" s="57"/>
      <c r="I69" s="203">
        <f t="shared" si="0"/>
        <v>0</v>
      </c>
      <c r="J69" s="42">
        <f t="shared" si="1"/>
        <v>0</v>
      </c>
    </row>
    <row r="70" spans="1:10" ht="13.5" thickBot="1">
      <c r="A70" s="12">
        <v>851</v>
      </c>
      <c r="B70" s="20"/>
      <c r="C70" s="5" t="s">
        <v>56</v>
      </c>
      <c r="D70" s="42">
        <f>(D71+D72+D73)</f>
        <v>1062571</v>
      </c>
      <c r="E70" s="42">
        <f>(E71+E72+E73)</f>
        <v>772574</v>
      </c>
      <c r="F70" s="42">
        <f>(F71+F72+F73)</f>
        <v>28024</v>
      </c>
      <c r="G70" s="42">
        <f>(G71+G72+G73)</f>
        <v>102000</v>
      </c>
      <c r="H70" s="42">
        <f>(H71+H72+H73)</f>
        <v>151973</v>
      </c>
      <c r="I70" s="43">
        <f t="shared" si="0"/>
        <v>281997</v>
      </c>
      <c r="J70" s="42">
        <f t="shared" si="1"/>
        <v>1054571</v>
      </c>
    </row>
    <row r="71" spans="1:10" ht="13.5" customHeight="1" thickBot="1">
      <c r="A71" s="17"/>
      <c r="B71" s="19">
        <v>85154</v>
      </c>
      <c r="C71" s="7" t="s">
        <v>122</v>
      </c>
      <c r="D71" s="44">
        <v>946821</v>
      </c>
      <c r="E71" s="44">
        <v>672831</v>
      </c>
      <c r="F71" s="50">
        <v>25983</v>
      </c>
      <c r="G71" s="51">
        <v>100000</v>
      </c>
      <c r="H71" s="50">
        <v>148007</v>
      </c>
      <c r="I71" s="203">
        <f t="shared" si="0"/>
        <v>273990</v>
      </c>
      <c r="J71" s="42">
        <f t="shared" si="1"/>
        <v>946821</v>
      </c>
    </row>
    <row r="72" spans="1:10" ht="52.5" customHeight="1" thickBot="1">
      <c r="A72" s="17"/>
      <c r="B72" s="23">
        <v>85156</v>
      </c>
      <c r="C72" s="9" t="s">
        <v>5</v>
      </c>
      <c r="D72" s="68">
        <v>34000</v>
      </c>
      <c r="E72" s="68">
        <v>17993</v>
      </c>
      <c r="F72" s="54">
        <v>2041</v>
      </c>
      <c r="G72" s="55">
        <v>2000</v>
      </c>
      <c r="H72" s="54">
        <v>3966</v>
      </c>
      <c r="I72" s="203">
        <f t="shared" si="0"/>
        <v>8007</v>
      </c>
      <c r="J72" s="42">
        <f t="shared" si="1"/>
        <v>26000</v>
      </c>
    </row>
    <row r="73" spans="1:10" ht="13.5" thickBot="1">
      <c r="A73" s="17"/>
      <c r="B73" s="22">
        <v>85195</v>
      </c>
      <c r="C73" s="8" t="s">
        <v>27</v>
      </c>
      <c r="D73" s="41">
        <v>81750</v>
      </c>
      <c r="E73" s="41">
        <v>81750</v>
      </c>
      <c r="F73" s="57">
        <v>0</v>
      </c>
      <c r="G73" s="58"/>
      <c r="H73" s="57"/>
      <c r="I73" s="203">
        <f aca="true" t="shared" si="2" ref="I73:I121">(F73+G73+H73)</f>
        <v>0</v>
      </c>
      <c r="J73" s="42">
        <f aca="true" t="shared" si="3" ref="J73:J121">(E73+I73)</f>
        <v>81750</v>
      </c>
    </row>
    <row r="74" spans="1:10" ht="13.5" thickBot="1">
      <c r="A74" s="12">
        <v>852</v>
      </c>
      <c r="B74" s="20"/>
      <c r="C74" s="5" t="s">
        <v>7</v>
      </c>
      <c r="D74" s="42">
        <f>(D75+D76+D77+D78+D79+D80+D81+D82+D83+D84+D85+D86+D87+D88+D89)</f>
        <v>37387960</v>
      </c>
      <c r="E74" s="42">
        <f>(E75+E76+E77+E78+E79+E80+E81+E82+E83+E84+E85+E86+E87+E88+E89)</f>
        <v>23168075</v>
      </c>
      <c r="F74" s="42">
        <f>(F75+F76+F77+F78+F79+F80+F81+F82+F83+F84+F85+F86+F87+F88+F89)</f>
        <v>3346694</v>
      </c>
      <c r="G74" s="42">
        <f>(G75+G76+G77+G78+G79+G80+G81+G82+G83+G84+G85+G86+G87+G88+G89)</f>
        <v>3330190</v>
      </c>
      <c r="H74" s="42">
        <f>(H75+H76+H77+H78+H79+H80+H81+H82+H83+H84+H85+H86+H87+H88+H89)</f>
        <v>3280651</v>
      </c>
      <c r="I74" s="43">
        <f t="shared" si="2"/>
        <v>9957535</v>
      </c>
      <c r="J74" s="42">
        <f t="shared" si="3"/>
        <v>33125610</v>
      </c>
    </row>
    <row r="75" spans="1:10" ht="26.25" thickBot="1">
      <c r="A75" s="39"/>
      <c r="B75" s="33" t="s">
        <v>8</v>
      </c>
      <c r="C75" s="7" t="s">
        <v>57</v>
      </c>
      <c r="D75" s="44">
        <v>2184687</v>
      </c>
      <c r="E75" s="44">
        <v>1294924</v>
      </c>
      <c r="F75" s="50">
        <v>296580</v>
      </c>
      <c r="G75" s="51">
        <v>296580</v>
      </c>
      <c r="H75" s="50">
        <v>296603</v>
      </c>
      <c r="I75" s="203">
        <f t="shared" si="2"/>
        <v>889763</v>
      </c>
      <c r="J75" s="42">
        <f t="shared" si="3"/>
        <v>2184687</v>
      </c>
    </row>
    <row r="76" spans="1:10" ht="13.5" thickBot="1">
      <c r="A76" s="17"/>
      <c r="B76" s="32" t="s">
        <v>9</v>
      </c>
      <c r="C76" s="9" t="s">
        <v>58</v>
      </c>
      <c r="D76" s="53">
        <v>3153269</v>
      </c>
      <c r="E76" s="53">
        <v>2045863</v>
      </c>
      <c r="F76" s="50">
        <v>369100</v>
      </c>
      <c r="G76" s="51">
        <v>369100</v>
      </c>
      <c r="H76" s="50">
        <v>369206</v>
      </c>
      <c r="I76" s="203">
        <f t="shared" si="2"/>
        <v>1107406</v>
      </c>
      <c r="J76" s="42">
        <f t="shared" si="3"/>
        <v>3153269</v>
      </c>
    </row>
    <row r="77" spans="1:10" ht="52.5" customHeight="1" thickBot="1">
      <c r="A77" s="17"/>
      <c r="B77" s="32" t="s">
        <v>10</v>
      </c>
      <c r="C77" s="9" t="s">
        <v>21</v>
      </c>
      <c r="D77" s="53">
        <v>834008</v>
      </c>
      <c r="E77" s="53">
        <v>575656</v>
      </c>
      <c r="F77" s="50">
        <v>86200</v>
      </c>
      <c r="G77" s="51">
        <v>86200</v>
      </c>
      <c r="H77" s="50">
        <v>85952</v>
      </c>
      <c r="I77" s="203">
        <f t="shared" si="2"/>
        <v>258352</v>
      </c>
      <c r="J77" s="42">
        <f t="shared" si="3"/>
        <v>834008</v>
      </c>
    </row>
    <row r="78" spans="1:10" ht="13.5" thickBot="1">
      <c r="A78" s="17"/>
      <c r="B78" s="32" t="s">
        <v>11</v>
      </c>
      <c r="C78" s="9" t="s">
        <v>123</v>
      </c>
      <c r="D78" s="53">
        <v>977931</v>
      </c>
      <c r="E78" s="53">
        <v>685210</v>
      </c>
      <c r="F78" s="50">
        <v>100000</v>
      </c>
      <c r="G78" s="51">
        <v>100000</v>
      </c>
      <c r="H78" s="50">
        <v>92721</v>
      </c>
      <c r="I78" s="203">
        <f t="shared" si="2"/>
        <v>292721</v>
      </c>
      <c r="J78" s="42">
        <f t="shared" si="3"/>
        <v>977931</v>
      </c>
    </row>
    <row r="79" spans="1:10" ht="53.25" customHeight="1" thickBot="1">
      <c r="A79" s="17"/>
      <c r="B79" s="32" t="s">
        <v>145</v>
      </c>
      <c r="C79" s="9" t="s">
        <v>146</v>
      </c>
      <c r="D79" s="53">
        <v>16920000</v>
      </c>
      <c r="E79" s="53">
        <v>9872697</v>
      </c>
      <c r="F79" s="50">
        <v>1200000</v>
      </c>
      <c r="G79" s="51">
        <v>1200000</v>
      </c>
      <c r="H79" s="50">
        <v>1197303</v>
      </c>
      <c r="I79" s="203">
        <f t="shared" si="2"/>
        <v>3597303</v>
      </c>
      <c r="J79" s="42">
        <f t="shared" si="3"/>
        <v>13470000</v>
      </c>
    </row>
    <row r="80" spans="1:10" ht="75.75" customHeight="1" thickBot="1">
      <c r="A80" s="17"/>
      <c r="B80" s="34" t="s">
        <v>12</v>
      </c>
      <c r="C80" s="9" t="s">
        <v>0</v>
      </c>
      <c r="D80" s="68">
        <v>174000</v>
      </c>
      <c r="E80" s="68">
        <v>71113</v>
      </c>
      <c r="F80" s="50">
        <v>9000</v>
      </c>
      <c r="G80" s="51">
        <v>9000</v>
      </c>
      <c r="H80" s="50">
        <v>9537</v>
      </c>
      <c r="I80" s="203">
        <f t="shared" si="2"/>
        <v>27537</v>
      </c>
      <c r="J80" s="42">
        <f t="shared" si="3"/>
        <v>98650</v>
      </c>
    </row>
    <row r="81" spans="1:10" ht="38.25" customHeight="1" thickBot="1">
      <c r="A81" s="17"/>
      <c r="B81" s="34" t="s">
        <v>13</v>
      </c>
      <c r="C81" s="9" t="s">
        <v>79</v>
      </c>
      <c r="D81" s="68">
        <v>3069133</v>
      </c>
      <c r="E81" s="68">
        <v>1689102</v>
      </c>
      <c r="F81" s="50">
        <v>260000</v>
      </c>
      <c r="G81" s="51">
        <v>260000</v>
      </c>
      <c r="H81" s="50">
        <v>260031</v>
      </c>
      <c r="I81" s="203">
        <f t="shared" si="2"/>
        <v>780031</v>
      </c>
      <c r="J81" s="42">
        <f t="shared" si="3"/>
        <v>2469133</v>
      </c>
    </row>
    <row r="82" spans="1:10" ht="13.5" thickBot="1">
      <c r="A82" s="17"/>
      <c r="B82" s="22" t="s">
        <v>14</v>
      </c>
      <c r="C82" s="8" t="s">
        <v>124</v>
      </c>
      <c r="D82" s="41">
        <v>5079922</v>
      </c>
      <c r="E82" s="41">
        <v>3640861</v>
      </c>
      <c r="F82" s="50">
        <v>460000</v>
      </c>
      <c r="G82" s="51">
        <v>460000</v>
      </c>
      <c r="H82" s="50">
        <v>519061</v>
      </c>
      <c r="I82" s="203">
        <f t="shared" si="2"/>
        <v>1439061</v>
      </c>
      <c r="J82" s="42">
        <f t="shared" si="3"/>
        <v>5079922</v>
      </c>
    </row>
    <row r="83" spans="1:10" ht="13.5" thickBot="1">
      <c r="A83" s="38"/>
      <c r="B83" s="27" t="s">
        <v>15</v>
      </c>
      <c r="C83" s="28" t="s">
        <v>61</v>
      </c>
      <c r="D83" s="61">
        <v>1992402</v>
      </c>
      <c r="E83" s="61">
        <v>1387576</v>
      </c>
      <c r="F83" s="50">
        <v>201610</v>
      </c>
      <c r="G83" s="51">
        <v>201610</v>
      </c>
      <c r="H83" s="50">
        <v>201606</v>
      </c>
      <c r="I83" s="203">
        <f t="shared" si="2"/>
        <v>604826</v>
      </c>
      <c r="J83" s="42">
        <f t="shared" si="3"/>
        <v>1992402</v>
      </c>
    </row>
    <row r="84" spans="1:10" ht="26.25" thickBot="1">
      <c r="A84" s="17"/>
      <c r="B84" s="120" t="s">
        <v>160</v>
      </c>
      <c r="C84" s="7" t="s">
        <v>161</v>
      </c>
      <c r="D84" s="44">
        <v>252652</v>
      </c>
      <c r="E84" s="44">
        <v>122715</v>
      </c>
      <c r="F84" s="50">
        <v>33600</v>
      </c>
      <c r="G84" s="51">
        <v>33700</v>
      </c>
      <c r="H84" s="50">
        <v>33637</v>
      </c>
      <c r="I84" s="203">
        <f t="shared" si="2"/>
        <v>100937</v>
      </c>
      <c r="J84" s="42">
        <f t="shared" si="3"/>
        <v>223652</v>
      </c>
    </row>
    <row r="85" spans="1:10" ht="27" customHeight="1" thickBot="1">
      <c r="A85" s="73"/>
      <c r="B85" s="32" t="s">
        <v>19</v>
      </c>
      <c r="C85" s="9" t="s">
        <v>62</v>
      </c>
      <c r="D85" s="53">
        <v>422348</v>
      </c>
      <c r="E85" s="53">
        <v>185570</v>
      </c>
      <c r="F85" s="50">
        <v>90000</v>
      </c>
      <c r="G85" s="51">
        <v>90000</v>
      </c>
      <c r="H85" s="50">
        <v>56778</v>
      </c>
      <c r="I85" s="203">
        <f t="shared" si="2"/>
        <v>236778</v>
      </c>
      <c r="J85" s="42">
        <f t="shared" si="3"/>
        <v>422348</v>
      </c>
    </row>
    <row r="86" spans="1:10" ht="38.25" customHeight="1" thickBot="1">
      <c r="A86" s="17"/>
      <c r="B86" s="32" t="s">
        <v>18</v>
      </c>
      <c r="C86" s="9" t="s">
        <v>152</v>
      </c>
      <c r="D86" s="53">
        <v>1162406</v>
      </c>
      <c r="E86" s="53">
        <v>848802</v>
      </c>
      <c r="F86" s="50">
        <v>113604</v>
      </c>
      <c r="G86" s="51">
        <v>100000</v>
      </c>
      <c r="H86" s="50">
        <v>100000</v>
      </c>
      <c r="I86" s="203">
        <f t="shared" si="2"/>
        <v>313604</v>
      </c>
      <c r="J86" s="42">
        <f t="shared" si="3"/>
        <v>1162406</v>
      </c>
    </row>
    <row r="87" spans="1:10" ht="13.5" thickBot="1">
      <c r="A87" s="17"/>
      <c r="B87" s="32" t="s">
        <v>17</v>
      </c>
      <c r="C87" s="9" t="s">
        <v>74</v>
      </c>
      <c r="D87" s="53">
        <v>110000</v>
      </c>
      <c r="E87" s="53">
        <v>87000</v>
      </c>
      <c r="F87" s="50">
        <v>7000</v>
      </c>
      <c r="G87" s="51">
        <v>4000</v>
      </c>
      <c r="H87" s="50">
        <v>4000</v>
      </c>
      <c r="I87" s="203">
        <f t="shared" si="2"/>
        <v>15000</v>
      </c>
      <c r="J87" s="42">
        <f t="shared" si="3"/>
        <v>102000</v>
      </c>
    </row>
    <row r="88" spans="1:10" ht="26.25" thickBot="1">
      <c r="A88" s="17"/>
      <c r="B88" s="21" t="s">
        <v>179</v>
      </c>
      <c r="C88" s="9" t="s">
        <v>139</v>
      </c>
      <c r="D88" s="53">
        <v>1392</v>
      </c>
      <c r="E88" s="53">
        <v>1392</v>
      </c>
      <c r="F88" s="50">
        <v>0</v>
      </c>
      <c r="G88" s="51">
        <v>0</v>
      </c>
      <c r="H88" s="50">
        <v>0</v>
      </c>
      <c r="I88" s="203">
        <f t="shared" si="2"/>
        <v>0</v>
      </c>
      <c r="J88" s="42">
        <f t="shared" si="3"/>
        <v>1392</v>
      </c>
    </row>
    <row r="89" spans="1:10" ht="13.5" thickBot="1">
      <c r="A89" s="38"/>
      <c r="B89" s="35" t="s">
        <v>107</v>
      </c>
      <c r="C89" s="6" t="s">
        <v>27</v>
      </c>
      <c r="D89" s="45">
        <v>1053810</v>
      </c>
      <c r="E89" s="45">
        <v>659594</v>
      </c>
      <c r="F89" s="50">
        <v>120000</v>
      </c>
      <c r="G89" s="51">
        <v>120000</v>
      </c>
      <c r="H89" s="50">
        <v>54216</v>
      </c>
      <c r="I89" s="203">
        <f t="shared" si="2"/>
        <v>294216</v>
      </c>
      <c r="J89" s="42">
        <f>(E89+I89)</f>
        <v>953810</v>
      </c>
    </row>
    <row r="90" spans="1:10" ht="26.25" thickBot="1">
      <c r="A90" s="104">
        <v>853</v>
      </c>
      <c r="B90" s="170"/>
      <c r="C90" s="171" t="s">
        <v>16</v>
      </c>
      <c r="D90" s="172">
        <f>(D91+D92+D93)</f>
        <v>408974</v>
      </c>
      <c r="E90" s="172">
        <f>(E91+E92+E93)</f>
        <v>247710</v>
      </c>
      <c r="F90" s="172">
        <f>(F91+F92+F93)</f>
        <v>54183</v>
      </c>
      <c r="G90" s="172">
        <f>(G91+G92+G93)</f>
        <v>64183</v>
      </c>
      <c r="H90" s="172">
        <f>(H91+H92+H93)</f>
        <v>42898</v>
      </c>
      <c r="I90" s="43">
        <f t="shared" si="2"/>
        <v>161264</v>
      </c>
      <c r="J90" s="42">
        <f t="shared" si="3"/>
        <v>408974</v>
      </c>
    </row>
    <row r="91" spans="1:10" ht="39" thickBot="1">
      <c r="A91" s="173"/>
      <c r="B91" s="21" t="s">
        <v>190</v>
      </c>
      <c r="C91" s="9" t="s">
        <v>191</v>
      </c>
      <c r="D91" s="53">
        <v>34100</v>
      </c>
      <c r="E91" s="53">
        <v>17050</v>
      </c>
      <c r="F91" s="54">
        <v>5683</v>
      </c>
      <c r="G91" s="55">
        <v>5683</v>
      </c>
      <c r="H91" s="54">
        <v>5684</v>
      </c>
      <c r="I91" s="203">
        <f t="shared" si="2"/>
        <v>17050</v>
      </c>
      <c r="J91" s="42">
        <f t="shared" si="3"/>
        <v>34100</v>
      </c>
    </row>
    <row r="92" spans="1:10" ht="26.25" thickBot="1">
      <c r="A92" s="173"/>
      <c r="B92" s="21" t="s">
        <v>125</v>
      </c>
      <c r="C92" s="9" t="s">
        <v>102</v>
      </c>
      <c r="D92" s="53">
        <v>269998</v>
      </c>
      <c r="E92" s="53">
        <v>184658</v>
      </c>
      <c r="F92" s="54">
        <v>28500</v>
      </c>
      <c r="G92" s="55">
        <v>28500</v>
      </c>
      <c r="H92" s="54">
        <v>28340</v>
      </c>
      <c r="I92" s="203">
        <f t="shared" si="2"/>
        <v>85340</v>
      </c>
      <c r="J92" s="42">
        <f t="shared" si="3"/>
        <v>269998</v>
      </c>
    </row>
    <row r="93" spans="1:10" ht="13.5" thickBot="1">
      <c r="A93" s="17"/>
      <c r="B93" s="13" t="s">
        <v>192</v>
      </c>
      <c r="C93" s="6" t="s">
        <v>27</v>
      </c>
      <c r="D93" s="45">
        <v>104876</v>
      </c>
      <c r="E93" s="45">
        <v>46002</v>
      </c>
      <c r="F93" s="46">
        <v>20000</v>
      </c>
      <c r="G93" s="47">
        <v>30000</v>
      </c>
      <c r="H93" s="46">
        <v>8874</v>
      </c>
      <c r="I93" s="203">
        <f t="shared" si="2"/>
        <v>58874</v>
      </c>
      <c r="J93" s="42">
        <f t="shared" si="3"/>
        <v>104876</v>
      </c>
    </row>
    <row r="94" spans="1:10" ht="26.25" thickBot="1">
      <c r="A94" s="12">
        <v>854</v>
      </c>
      <c r="B94" s="20"/>
      <c r="C94" s="5" t="s">
        <v>63</v>
      </c>
      <c r="D94" s="42">
        <f>(D95+D96+D97+D98+D99+D100)</f>
        <v>6536942</v>
      </c>
      <c r="E94" s="42">
        <f>(E95+E96+E97+E98+E99+E100)</f>
        <v>4975486</v>
      </c>
      <c r="F94" s="42">
        <f>(F95+F96+F97+F98+F99+F100)</f>
        <v>615666</v>
      </c>
      <c r="G94" s="42">
        <f>(G95+G96+G97+G98+G99+G100)</f>
        <v>477999</v>
      </c>
      <c r="H94" s="42">
        <f>(H95+H96+H97+H98+H99+H100)</f>
        <v>467791</v>
      </c>
      <c r="I94" s="43">
        <f t="shared" si="2"/>
        <v>1561456</v>
      </c>
      <c r="J94" s="42">
        <f t="shared" si="3"/>
        <v>6536942</v>
      </c>
    </row>
    <row r="95" spans="1:10" ht="13.5" thickBot="1">
      <c r="A95" s="17"/>
      <c r="B95" s="19">
        <v>85401</v>
      </c>
      <c r="C95" s="7" t="s">
        <v>126</v>
      </c>
      <c r="D95" s="44">
        <v>1316556</v>
      </c>
      <c r="E95" s="44">
        <v>1108375</v>
      </c>
      <c r="F95" s="86">
        <v>96323</v>
      </c>
      <c r="G95" s="91">
        <v>96323</v>
      </c>
      <c r="H95" s="50">
        <v>15535</v>
      </c>
      <c r="I95" s="203">
        <f t="shared" si="2"/>
        <v>208181</v>
      </c>
      <c r="J95" s="42">
        <f t="shared" si="3"/>
        <v>1316556</v>
      </c>
    </row>
    <row r="96" spans="1:10" ht="27.75" customHeight="1" thickBot="1">
      <c r="A96" s="17"/>
      <c r="B96" s="21">
        <v>85406</v>
      </c>
      <c r="C96" s="24" t="s">
        <v>1</v>
      </c>
      <c r="D96" s="53">
        <v>787409</v>
      </c>
      <c r="E96" s="53">
        <v>665493</v>
      </c>
      <c r="F96" s="44">
        <v>57050</v>
      </c>
      <c r="G96" s="88">
        <v>57050</v>
      </c>
      <c r="H96" s="54">
        <v>7816</v>
      </c>
      <c r="I96" s="203">
        <f t="shared" si="2"/>
        <v>121916</v>
      </c>
      <c r="J96" s="42">
        <f t="shared" si="3"/>
        <v>787409</v>
      </c>
    </row>
    <row r="97" spans="1:10" ht="13.5" thickBot="1">
      <c r="A97" s="17"/>
      <c r="B97" s="21">
        <v>85410</v>
      </c>
      <c r="C97" s="9" t="s">
        <v>64</v>
      </c>
      <c r="D97" s="53">
        <v>3221283</v>
      </c>
      <c r="E97" s="53">
        <v>2483796</v>
      </c>
      <c r="F97" s="52">
        <v>257626</v>
      </c>
      <c r="G97" s="136">
        <v>257626</v>
      </c>
      <c r="H97" s="54">
        <v>222235</v>
      </c>
      <c r="I97" s="203">
        <f t="shared" si="2"/>
        <v>737487</v>
      </c>
      <c r="J97" s="42">
        <f t="shared" si="3"/>
        <v>3221283</v>
      </c>
    </row>
    <row r="98" spans="1:10" ht="26.25" thickBot="1">
      <c r="A98" s="17"/>
      <c r="B98" s="21" t="s">
        <v>20</v>
      </c>
      <c r="C98" s="9" t="s">
        <v>65</v>
      </c>
      <c r="D98" s="53">
        <v>1148424</v>
      </c>
      <c r="E98" s="53">
        <v>680436</v>
      </c>
      <c r="F98" s="54">
        <v>204667</v>
      </c>
      <c r="G98" s="55">
        <v>50000</v>
      </c>
      <c r="H98" s="54">
        <v>213321</v>
      </c>
      <c r="I98" s="203">
        <f t="shared" si="2"/>
        <v>467988</v>
      </c>
      <c r="J98" s="42">
        <f t="shared" si="3"/>
        <v>1148424</v>
      </c>
    </row>
    <row r="99" spans="1:10" ht="27.75" customHeight="1" thickBot="1">
      <c r="A99" s="17"/>
      <c r="B99" s="21" t="s">
        <v>143</v>
      </c>
      <c r="C99" s="9" t="s">
        <v>144</v>
      </c>
      <c r="D99" s="53">
        <v>13333</v>
      </c>
      <c r="E99" s="53">
        <v>4191</v>
      </c>
      <c r="F99" s="54">
        <v>0</v>
      </c>
      <c r="G99" s="55">
        <v>5000</v>
      </c>
      <c r="H99" s="54">
        <v>4142</v>
      </c>
      <c r="I99" s="203">
        <f t="shared" si="2"/>
        <v>9142</v>
      </c>
      <c r="J99" s="42">
        <f t="shared" si="3"/>
        <v>13333</v>
      </c>
    </row>
    <row r="100" spans="1:10" ht="13.5" thickBot="1">
      <c r="A100" s="17"/>
      <c r="B100" s="22" t="s">
        <v>127</v>
      </c>
      <c r="C100" s="8" t="s">
        <v>129</v>
      </c>
      <c r="D100" s="41">
        <v>49937</v>
      </c>
      <c r="E100" s="41">
        <v>33195</v>
      </c>
      <c r="F100" s="57">
        <v>0</v>
      </c>
      <c r="G100" s="58">
        <v>12000</v>
      </c>
      <c r="H100" s="57">
        <v>4742</v>
      </c>
      <c r="I100" s="203">
        <f t="shared" si="2"/>
        <v>16742</v>
      </c>
      <c r="J100" s="42">
        <f t="shared" si="3"/>
        <v>49937</v>
      </c>
    </row>
    <row r="101" spans="1:10" ht="26.25" thickBot="1">
      <c r="A101" s="12">
        <v>900</v>
      </c>
      <c r="B101" s="20"/>
      <c r="C101" s="5" t="s">
        <v>66</v>
      </c>
      <c r="D101" s="42">
        <f>(D102+D103+D104+D105+D106+D107+D108+D109)</f>
        <v>9021985</v>
      </c>
      <c r="E101" s="42">
        <f>(E102+E103+E104+E105+E106+E107+E108+E109)</f>
        <v>5894108</v>
      </c>
      <c r="F101" s="42">
        <f>(F102+F103+F104+F105+F106+F107+F108+F109)</f>
        <v>270285</v>
      </c>
      <c r="G101" s="42">
        <f>(G102+G103+G104+G105+G106+G107+G108+G109)</f>
        <v>320105</v>
      </c>
      <c r="H101" s="42">
        <f>(H102+H103+H104+H105+H106+H107+H108+H109)</f>
        <v>2537487</v>
      </c>
      <c r="I101" s="43">
        <f t="shared" si="2"/>
        <v>3127877</v>
      </c>
      <c r="J101" s="42">
        <f t="shared" si="3"/>
        <v>9021985</v>
      </c>
    </row>
    <row r="102" spans="1:10" ht="24.75" customHeight="1" thickBot="1">
      <c r="A102" s="17"/>
      <c r="B102" s="19">
        <v>90001</v>
      </c>
      <c r="C102" s="7" t="s">
        <v>67</v>
      </c>
      <c r="D102" s="44">
        <v>3794605</v>
      </c>
      <c r="E102" s="44">
        <v>3244483</v>
      </c>
      <c r="F102" s="50">
        <v>0</v>
      </c>
      <c r="G102" s="51">
        <v>0</v>
      </c>
      <c r="H102" s="50">
        <v>550122</v>
      </c>
      <c r="I102" s="203">
        <f t="shared" si="2"/>
        <v>550122</v>
      </c>
      <c r="J102" s="42">
        <f t="shared" si="3"/>
        <v>3794605</v>
      </c>
    </row>
    <row r="103" spans="1:10" ht="13.5" thickBot="1">
      <c r="A103" s="17"/>
      <c r="B103" s="21">
        <v>90002</v>
      </c>
      <c r="C103" s="9" t="s">
        <v>68</v>
      </c>
      <c r="D103" s="53">
        <v>1372824</v>
      </c>
      <c r="E103" s="53">
        <v>279639</v>
      </c>
      <c r="F103" s="54">
        <v>28184</v>
      </c>
      <c r="G103" s="55">
        <v>65001</v>
      </c>
      <c r="H103" s="54">
        <v>1000000</v>
      </c>
      <c r="I103" s="203">
        <f t="shared" si="2"/>
        <v>1093185</v>
      </c>
      <c r="J103" s="42">
        <f t="shared" si="3"/>
        <v>1372824</v>
      </c>
    </row>
    <row r="104" spans="1:10" ht="13.5" thickBot="1">
      <c r="A104" s="17"/>
      <c r="B104" s="21">
        <v>90003</v>
      </c>
      <c r="C104" s="9" t="s">
        <v>130</v>
      </c>
      <c r="D104" s="53">
        <v>631600</v>
      </c>
      <c r="E104" s="53">
        <v>404612</v>
      </c>
      <c r="F104" s="54">
        <v>68533</v>
      </c>
      <c r="G104" s="55">
        <v>71800</v>
      </c>
      <c r="H104" s="54">
        <v>86655</v>
      </c>
      <c r="I104" s="203">
        <f t="shared" si="2"/>
        <v>226988</v>
      </c>
      <c r="J104" s="42">
        <f t="shared" si="3"/>
        <v>631600</v>
      </c>
    </row>
    <row r="105" spans="1:10" ht="25.5" customHeight="1" thickBot="1">
      <c r="A105" s="17"/>
      <c r="B105" s="21">
        <v>90004</v>
      </c>
      <c r="C105" s="9" t="s">
        <v>131</v>
      </c>
      <c r="D105" s="53">
        <v>662000</v>
      </c>
      <c r="E105" s="53">
        <v>630432</v>
      </c>
      <c r="F105" s="54">
        <v>31568</v>
      </c>
      <c r="G105" s="55">
        <v>0</v>
      </c>
      <c r="H105" s="54">
        <v>0</v>
      </c>
      <c r="I105" s="203">
        <f t="shared" si="2"/>
        <v>31568</v>
      </c>
      <c r="J105" s="42">
        <f t="shared" si="3"/>
        <v>662000</v>
      </c>
    </row>
    <row r="106" spans="1:10" ht="13.5" thickBot="1">
      <c r="A106" s="17"/>
      <c r="B106" s="21">
        <v>90013</v>
      </c>
      <c r="C106" s="9" t="s">
        <v>147</v>
      </c>
      <c r="D106" s="53">
        <v>122000</v>
      </c>
      <c r="E106" s="53">
        <v>80785</v>
      </c>
      <c r="F106" s="54">
        <v>10000</v>
      </c>
      <c r="G106" s="55">
        <v>20000</v>
      </c>
      <c r="H106" s="54">
        <v>11215</v>
      </c>
      <c r="I106" s="203">
        <f t="shared" si="2"/>
        <v>41215</v>
      </c>
      <c r="J106" s="42">
        <f t="shared" si="3"/>
        <v>122000</v>
      </c>
    </row>
    <row r="107" spans="1:10" ht="13.5" customHeight="1" thickBot="1">
      <c r="A107" s="17"/>
      <c r="B107" s="21">
        <v>90015</v>
      </c>
      <c r="C107" s="9" t="s">
        <v>132</v>
      </c>
      <c r="D107" s="53">
        <v>2000000</v>
      </c>
      <c r="E107" s="53">
        <v>953808</v>
      </c>
      <c r="F107" s="54">
        <v>110000</v>
      </c>
      <c r="G107" s="55">
        <v>133304</v>
      </c>
      <c r="H107" s="54">
        <v>802888</v>
      </c>
      <c r="I107" s="203">
        <f t="shared" si="2"/>
        <v>1046192</v>
      </c>
      <c r="J107" s="42">
        <f t="shared" si="3"/>
        <v>2000000</v>
      </c>
    </row>
    <row r="108" spans="1:10" ht="24.75" customHeight="1" thickBot="1">
      <c r="A108" s="17"/>
      <c r="B108" s="21" t="s">
        <v>137</v>
      </c>
      <c r="C108" s="9" t="s">
        <v>139</v>
      </c>
      <c r="D108" s="69">
        <v>4720</v>
      </c>
      <c r="E108" s="69">
        <v>0</v>
      </c>
      <c r="F108" s="54">
        <v>0</v>
      </c>
      <c r="G108" s="55">
        <v>0</v>
      </c>
      <c r="H108" s="54">
        <v>4720</v>
      </c>
      <c r="I108" s="203">
        <f t="shared" si="2"/>
        <v>4720</v>
      </c>
      <c r="J108" s="42">
        <f t="shared" si="3"/>
        <v>4720</v>
      </c>
    </row>
    <row r="109" spans="1:10" ht="13.5" thickBot="1">
      <c r="A109" s="17"/>
      <c r="B109" s="22">
        <v>90095</v>
      </c>
      <c r="C109" s="8" t="s">
        <v>27</v>
      </c>
      <c r="D109" s="41">
        <v>434236</v>
      </c>
      <c r="E109" s="41">
        <v>300349</v>
      </c>
      <c r="F109" s="70">
        <v>22000</v>
      </c>
      <c r="G109" s="58">
        <v>30000</v>
      </c>
      <c r="H109" s="57">
        <v>81887</v>
      </c>
      <c r="I109" s="203">
        <f t="shared" si="2"/>
        <v>133887</v>
      </c>
      <c r="J109" s="42">
        <f t="shared" si="3"/>
        <v>434236</v>
      </c>
    </row>
    <row r="110" spans="1:10" ht="26.25" thickBot="1">
      <c r="A110" s="12">
        <v>921</v>
      </c>
      <c r="B110" s="20"/>
      <c r="C110" s="5" t="s">
        <v>69</v>
      </c>
      <c r="D110" s="42">
        <f>(D111+D112+D113+D114+D115+D116+D117)</f>
        <v>6149917</v>
      </c>
      <c r="E110" s="42">
        <f>(E111+E112+E113+E114+E115+E116+E117)</f>
        <v>4156407</v>
      </c>
      <c r="F110" s="42">
        <f>(F111+F112+F113+F114+F115+F116+F117)</f>
        <v>681484</v>
      </c>
      <c r="G110" s="42">
        <f>(G111+G112+G113+G114+G115+G116+G117)</f>
        <v>596331</v>
      </c>
      <c r="H110" s="42">
        <f>(H111+H112+H113+H114+H115+H116+H117)</f>
        <v>715695</v>
      </c>
      <c r="I110" s="43">
        <f t="shared" si="2"/>
        <v>1993510</v>
      </c>
      <c r="J110" s="42">
        <f t="shared" si="3"/>
        <v>6149917</v>
      </c>
    </row>
    <row r="111" spans="1:10" ht="13.5" thickBot="1">
      <c r="A111" s="17"/>
      <c r="B111" s="19">
        <v>92106</v>
      </c>
      <c r="C111" s="7" t="s">
        <v>81</v>
      </c>
      <c r="D111" s="44">
        <v>1002042</v>
      </c>
      <c r="E111" s="44">
        <v>751530</v>
      </c>
      <c r="F111" s="50">
        <v>83504</v>
      </c>
      <c r="G111" s="50">
        <v>83504</v>
      </c>
      <c r="H111" s="50">
        <v>83504</v>
      </c>
      <c r="I111" s="203">
        <f t="shared" si="2"/>
        <v>250512</v>
      </c>
      <c r="J111" s="42">
        <f t="shared" si="3"/>
        <v>1002042</v>
      </c>
    </row>
    <row r="112" spans="1:10" ht="25.5" customHeight="1" thickBot="1">
      <c r="A112" s="73"/>
      <c r="B112" s="21">
        <v>92108</v>
      </c>
      <c r="C112" s="9" t="s">
        <v>70</v>
      </c>
      <c r="D112" s="53">
        <v>1270156</v>
      </c>
      <c r="E112" s="53">
        <v>771786</v>
      </c>
      <c r="F112" s="50">
        <v>166200</v>
      </c>
      <c r="G112" s="50">
        <v>166047</v>
      </c>
      <c r="H112" s="50">
        <v>166123</v>
      </c>
      <c r="I112" s="203">
        <f t="shared" si="2"/>
        <v>498370</v>
      </c>
      <c r="J112" s="42">
        <f t="shared" si="3"/>
        <v>1270156</v>
      </c>
    </row>
    <row r="113" spans="1:10" ht="27" customHeight="1" thickBot="1">
      <c r="A113" s="17"/>
      <c r="B113" s="21">
        <v>92109</v>
      </c>
      <c r="C113" s="9" t="s">
        <v>133</v>
      </c>
      <c r="D113" s="53">
        <v>856000</v>
      </c>
      <c r="E113" s="53">
        <v>642000</v>
      </c>
      <c r="F113" s="50">
        <v>71333</v>
      </c>
      <c r="G113" s="50">
        <v>71333</v>
      </c>
      <c r="H113" s="50">
        <v>71334</v>
      </c>
      <c r="I113" s="203">
        <f t="shared" si="2"/>
        <v>214000</v>
      </c>
      <c r="J113" s="42">
        <f t="shared" si="3"/>
        <v>856000</v>
      </c>
    </row>
    <row r="114" spans="1:10" ht="13.5" thickBot="1">
      <c r="A114" s="17"/>
      <c r="B114" s="21">
        <v>92116</v>
      </c>
      <c r="C114" s="9" t="s">
        <v>71</v>
      </c>
      <c r="D114" s="53">
        <v>1330880</v>
      </c>
      <c r="E114" s="53">
        <v>998160</v>
      </c>
      <c r="F114" s="50">
        <v>110906</v>
      </c>
      <c r="G114" s="50">
        <v>110906</v>
      </c>
      <c r="H114" s="50">
        <v>110908</v>
      </c>
      <c r="I114" s="203">
        <f t="shared" si="2"/>
        <v>332720</v>
      </c>
      <c r="J114" s="42">
        <f t="shared" si="3"/>
        <v>1330880</v>
      </c>
    </row>
    <row r="115" spans="1:10" ht="13.5" thickBot="1">
      <c r="A115" s="17"/>
      <c r="B115" s="21">
        <v>92118</v>
      </c>
      <c r="C115" s="9" t="s">
        <v>72</v>
      </c>
      <c r="D115" s="53">
        <v>1097139</v>
      </c>
      <c r="E115" s="53">
        <v>820415</v>
      </c>
      <c r="F115" s="50">
        <v>92241</v>
      </c>
      <c r="G115" s="50">
        <v>92241</v>
      </c>
      <c r="H115" s="50">
        <v>92242</v>
      </c>
      <c r="I115" s="203">
        <f t="shared" si="2"/>
        <v>276724</v>
      </c>
      <c r="J115" s="42">
        <f t="shared" si="3"/>
        <v>1097139</v>
      </c>
    </row>
    <row r="116" spans="1:10" ht="26.25" thickBot="1">
      <c r="A116" s="17"/>
      <c r="B116" s="21">
        <v>92120</v>
      </c>
      <c r="C116" s="9" t="s">
        <v>128</v>
      </c>
      <c r="D116" s="53">
        <v>502000</v>
      </c>
      <c r="E116" s="53">
        <v>117706</v>
      </c>
      <c r="F116" s="50">
        <v>145000</v>
      </c>
      <c r="G116" s="50">
        <v>60000</v>
      </c>
      <c r="H116" s="50">
        <v>179294</v>
      </c>
      <c r="I116" s="203">
        <f t="shared" si="2"/>
        <v>384294</v>
      </c>
      <c r="J116" s="42">
        <f t="shared" si="3"/>
        <v>502000</v>
      </c>
    </row>
    <row r="117" spans="1:10" ht="13.5" thickBot="1">
      <c r="A117" s="73"/>
      <c r="B117" s="22">
        <v>92195</v>
      </c>
      <c r="C117" s="8" t="s">
        <v>27</v>
      </c>
      <c r="D117" s="41">
        <v>91700</v>
      </c>
      <c r="E117" s="41">
        <v>54810</v>
      </c>
      <c r="F117" s="50">
        <v>12300</v>
      </c>
      <c r="G117" s="50">
        <v>12300</v>
      </c>
      <c r="H117" s="50">
        <v>12290</v>
      </c>
      <c r="I117" s="203">
        <f t="shared" si="2"/>
        <v>36890</v>
      </c>
      <c r="J117" s="42">
        <f t="shared" si="3"/>
        <v>91700</v>
      </c>
    </row>
    <row r="118" spans="1:10" ht="13.5" thickBot="1">
      <c r="A118" s="12">
        <v>926</v>
      </c>
      <c r="B118" s="20"/>
      <c r="C118" s="5" t="s">
        <v>93</v>
      </c>
      <c r="D118" s="42">
        <f>(D119+D120)</f>
        <v>4246503</v>
      </c>
      <c r="E118" s="42">
        <f>(E119+E120)</f>
        <v>730691</v>
      </c>
      <c r="F118" s="42">
        <f>(F119+F120)</f>
        <v>219000</v>
      </c>
      <c r="G118" s="42">
        <f>(G119+G120)</f>
        <v>1435000</v>
      </c>
      <c r="H118" s="42">
        <f>(H119+H120)</f>
        <v>1861812</v>
      </c>
      <c r="I118" s="43">
        <f t="shared" si="2"/>
        <v>3515812</v>
      </c>
      <c r="J118" s="42">
        <f t="shared" si="3"/>
        <v>4246503</v>
      </c>
    </row>
    <row r="119" spans="1:10" ht="26.25" thickBot="1">
      <c r="A119" s="17"/>
      <c r="B119" s="19">
        <v>92605</v>
      </c>
      <c r="C119" s="7" t="s">
        <v>22</v>
      </c>
      <c r="D119" s="44">
        <v>395000</v>
      </c>
      <c r="E119" s="44">
        <v>253850</v>
      </c>
      <c r="F119" s="50">
        <v>36000</v>
      </c>
      <c r="G119" s="51">
        <v>35000</v>
      </c>
      <c r="H119" s="50">
        <v>70150</v>
      </c>
      <c r="I119" s="203">
        <f t="shared" si="2"/>
        <v>141150</v>
      </c>
      <c r="J119" s="42">
        <f t="shared" si="3"/>
        <v>395000</v>
      </c>
    </row>
    <row r="120" spans="1:10" ht="13.5" thickBot="1">
      <c r="A120" s="17"/>
      <c r="B120" s="22">
        <v>92695</v>
      </c>
      <c r="C120" s="8" t="s">
        <v>27</v>
      </c>
      <c r="D120" s="41">
        <v>3851503</v>
      </c>
      <c r="E120" s="41">
        <v>476841</v>
      </c>
      <c r="F120" s="57">
        <v>183000</v>
      </c>
      <c r="G120" s="58">
        <v>1400000</v>
      </c>
      <c r="H120" s="57">
        <v>1791662</v>
      </c>
      <c r="I120" s="203">
        <f t="shared" si="2"/>
        <v>3374662</v>
      </c>
      <c r="J120" s="42">
        <f t="shared" si="3"/>
        <v>3851503</v>
      </c>
    </row>
    <row r="121" spans="1:10" ht="16.5" thickBot="1">
      <c r="A121" s="74"/>
      <c r="B121" s="3"/>
      <c r="C121" s="1" t="s">
        <v>134</v>
      </c>
      <c r="D121" s="71">
        <f>(D8+D11+D13+D18+D20+D24+D30+D40+D44+D49+D51+D53+D67+D70+D74+D90+D94+D101+D110+D118)</f>
        <v>188200899</v>
      </c>
      <c r="E121" s="71">
        <f>(E8+E11+E13+E18+E20+E24+E30+E40+E44+E49+E51+E53+E67+E70+E74+E90+E94+E101+E110+E118)</f>
        <v>123856970</v>
      </c>
      <c r="F121" s="71">
        <f>(F8+F11+F13+F18+F20+F24+F30+F40+F44+F49+F51+F53+F67+F70+F74+F90+F94+F101+F110+F118)</f>
        <v>15009068</v>
      </c>
      <c r="G121" s="71">
        <f>(G8+G11+G13+G18+G20+G24+G30+G40+G44+G49+G51+G53+G67+G70+G74+G90+G94+G101+G110+G118)</f>
        <v>18667238</v>
      </c>
      <c r="H121" s="71">
        <f>(H8+H11+H13+H18+H20+H24+H30+H40+H44+H49+H51+H53+H67+H70+H74+H90+H94+H101+H110+H118)</f>
        <v>26189392</v>
      </c>
      <c r="I121" s="204">
        <f t="shared" si="2"/>
        <v>59865698</v>
      </c>
      <c r="J121" s="205">
        <f t="shared" si="3"/>
        <v>183722668</v>
      </c>
    </row>
    <row r="124" spans="4:9" ht="15.75">
      <c r="D124" s="10"/>
      <c r="E124" s="10"/>
      <c r="G124" s="233" t="s">
        <v>180</v>
      </c>
      <c r="H124" s="234"/>
      <c r="I124" s="234"/>
    </row>
    <row r="125" spans="4:9" ht="11.25" customHeight="1">
      <c r="D125" s="11"/>
      <c r="E125" s="11"/>
      <c r="G125" s="153"/>
      <c r="H125" s="152"/>
      <c r="I125" s="152"/>
    </row>
    <row r="126" spans="4:9" ht="12.75" customHeight="1">
      <c r="D126" s="11"/>
      <c r="E126" s="11"/>
      <c r="G126" s="233" t="s">
        <v>181</v>
      </c>
      <c r="H126" s="234"/>
      <c r="I126" s="234"/>
    </row>
    <row r="129" spans="4:7" ht="12.75">
      <c r="D129" s="37"/>
      <c r="E129" s="37"/>
      <c r="G129" t="s">
        <v>186</v>
      </c>
    </row>
    <row r="130" ht="12.75">
      <c r="G130" t="s">
        <v>187</v>
      </c>
    </row>
  </sheetData>
  <mergeCells count="12">
    <mergeCell ref="G1:H1"/>
    <mergeCell ref="A3:I3"/>
    <mergeCell ref="A5:A6"/>
    <mergeCell ref="B5:B6"/>
    <mergeCell ref="C5:C6"/>
    <mergeCell ref="D5:D6"/>
    <mergeCell ref="E5:E6"/>
    <mergeCell ref="G124:I124"/>
    <mergeCell ref="G126:I126"/>
    <mergeCell ref="J5:J6"/>
    <mergeCell ref="F5:H5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WSB-TMorawska</cp:lastModifiedBy>
  <cp:lastPrinted>2008-01-24T10:13:37Z</cp:lastPrinted>
  <dcterms:created xsi:type="dcterms:W3CDTF">2005-09-08T11:20:11Z</dcterms:created>
  <dcterms:modified xsi:type="dcterms:W3CDTF">2008-01-24T13:02:07Z</dcterms:modified>
  <cp:category/>
  <cp:version/>
  <cp:contentType/>
  <cp:contentStatus/>
</cp:coreProperties>
</file>