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8880" activeTab="0"/>
  </bookViews>
  <sheets>
    <sheet name="załączniki 1-2" sheetId="1" r:id="rId1"/>
  </sheets>
  <definedNames/>
  <calcPr fullCalcOnLoad="1"/>
</workbook>
</file>

<file path=xl/sharedStrings.xml><?xml version="1.0" encoding="utf-8"?>
<sst xmlns="http://schemas.openxmlformats.org/spreadsheetml/2006/main" count="264" uniqueCount="131">
  <si>
    <t>Gmina</t>
  </si>
  <si>
    <t>Powiat</t>
  </si>
  <si>
    <t>Zadania z zakresu administracji rządowej - ogółem</t>
  </si>
  <si>
    <t>Dział</t>
  </si>
  <si>
    <t>Rozdz.</t>
  </si>
  <si>
    <t>Wyszczególnienie</t>
  </si>
  <si>
    <t>§</t>
  </si>
  <si>
    <t>Dotacje celowe otrzymane z budżetu państwa na zadania bieżące z zakresu administracji rządowej oraz inne zadania zlecone ustawami realizowane przez powiat</t>
  </si>
  <si>
    <t>2110</t>
  </si>
  <si>
    <t>Gospodarka mieszkaniowa</t>
  </si>
  <si>
    <t>Gospodarka gruntami i nieruchomościami</t>
  </si>
  <si>
    <t>Działalność usługowa</t>
  </si>
  <si>
    <t>Prace geodezyjne i kartograficzne</t>
  </si>
  <si>
    <t>Dotacje celowe otrzymane z budżetu państwa na zadania bieżące z zakresu administracji rządowej oraz inne zadania zlecone ustawami realiz.przez powiat</t>
  </si>
  <si>
    <t>Opracowania geodezyjne i kartograficzne</t>
  </si>
  <si>
    <t>Nadzór budowlany</t>
  </si>
  <si>
    <t>Administracja publiczna</t>
  </si>
  <si>
    <t>Urzędy Wojewódzkie</t>
  </si>
  <si>
    <t xml:space="preserve">Dotacje celowe otrzymane z budżetu państwa na realizację zadań bieżących  z zakresu administracji rządowej oraz innych zadań  zleconych gminie ustawami </t>
  </si>
  <si>
    <t>2010</t>
  </si>
  <si>
    <t>Komisje poborowe</t>
  </si>
  <si>
    <t>Urzędy naczelnych organów władzy państwowej, kontroli i ochrony prawa oraz sądownictwa</t>
  </si>
  <si>
    <t>Urzędy naczelnych organów władzy państwowej,kontroli i ochrony prawa</t>
  </si>
  <si>
    <t>Bezpieczeństwo publiczne i ochrona przeciwpożarowa</t>
  </si>
  <si>
    <t>Komendy Powiatowe Państwowej Straży Pożarnej</t>
  </si>
  <si>
    <t>Ochrona zdrowia</t>
  </si>
  <si>
    <t xml:space="preserve">Składki na ubezpieczenie zdrowotne oraz świadczenia dla osób nie objętych obowiązkiem ubezpieczenia zdrowotnego </t>
  </si>
  <si>
    <t>Dotacje celowe otrzymane z budżetu państwa na zadania bieżące z zakresu administracji rządowej oraz inne zadania zlecone ustawami realizowane przez powiat / dzieci i młodzież w szkołach i placówkach szkolno - wychowawczych/</t>
  </si>
  <si>
    <t>Dotacje celowe otrzymane z budżetu państwa na zadania bieżące z zakresu administracji rządowej oraz inne zadania zlecone ustawami realiz.przez powiat /placówki opiekuńczo - wychowawcze /</t>
  </si>
  <si>
    <t xml:space="preserve">Pomoc społeczna </t>
  </si>
  <si>
    <t>Ośrodki wsparcia</t>
  </si>
  <si>
    <t>Składki na ubezpieczenie zdrowotne opłacane  za osoby pobierajce niektóre świadczenia z pomocy spoecznej</t>
  </si>
  <si>
    <t xml:space="preserve">Zasiłki i pomoc w naturze oraz składki na ubezpieczenia społeczne </t>
  </si>
  <si>
    <t>Usługi opiekuńcze i specjalistyczne usługi opiekuńcze</t>
  </si>
  <si>
    <t>Pomoc dla uchodzców</t>
  </si>
  <si>
    <t>Pozostałe zadania w zakresie polityki społecznej</t>
  </si>
  <si>
    <t>Zespoły do spraw orzekania o stopniu niepełnosprawności</t>
  </si>
  <si>
    <t>R a z e m</t>
  </si>
  <si>
    <t>85212</t>
  </si>
  <si>
    <t>Świadczenia  rodzinne  oraz składki na ubezpieczenia emerytalne rentowe z ubezpieczenia społecznego</t>
  </si>
  <si>
    <t>Załącznik Nr 1</t>
  </si>
  <si>
    <t>Zadania z zakresu administracji rządowej                         w tym:</t>
  </si>
  <si>
    <t xml:space="preserve">  </t>
  </si>
  <si>
    <t>Załącznik Nr 2</t>
  </si>
  <si>
    <t>Dz.</t>
  </si>
  <si>
    <t>Zadania z zakresu administracji rządow- ogółem</t>
  </si>
  <si>
    <t>Zakup  usług pozostałych</t>
  </si>
  <si>
    <t xml:space="preserve"> - odszkodowania</t>
  </si>
  <si>
    <t>Zakup usług pozostałych</t>
  </si>
  <si>
    <t xml:space="preserve">Zakup usług pozostałych </t>
  </si>
  <si>
    <t>Wynagrodzenia osobowe pracowników</t>
  </si>
  <si>
    <t>Wynagrodzenia osobowe członków korpusu  służby cywilnej</t>
  </si>
  <si>
    <t>Dodatkowe wynagrodzenie roczne</t>
  </si>
  <si>
    <t>Składki na ubezpieczenia społeczne</t>
  </si>
  <si>
    <t>Składki na Fundusz Pracy</t>
  </si>
  <si>
    <t xml:space="preserve">Zakup materiałów i wyposażenia </t>
  </si>
  <si>
    <t>Podróże służbowe krajowe</t>
  </si>
  <si>
    <t>Odpisy na Z.F.Ś.S.</t>
  </si>
  <si>
    <t>Wynagrodzenia bezosobowe</t>
  </si>
  <si>
    <t>Zakup materiałów i wyposażenia</t>
  </si>
  <si>
    <t>Urzędy naczelnych organów władzy państwowej,kontroli i ochrony prawa oraz sądownictwa</t>
  </si>
  <si>
    <t xml:space="preserve">Urzędy naczelnych organów władzy państwowej,kontroli i ochrony prawa </t>
  </si>
  <si>
    <t>Różne wydatki na rzecz osób fizycznych</t>
  </si>
  <si>
    <t>Wydatki osobowe niezaliczane do uposażeń wypłacane żołnierzom i funkcjonariuszom</t>
  </si>
  <si>
    <t>Wynagrodzenia osobowe członków korpusu służby cywilnej</t>
  </si>
  <si>
    <t>Uposażenia żołnierzy zawodowych i nadterminowych oraz funkcjonariuszy</t>
  </si>
  <si>
    <t>Pozostałe należności żołnierzy zawodowych i naderminowych oraz funkcjonariuszy</t>
  </si>
  <si>
    <t>Nagrody roczne dla żołnierzy zawodowych i naterminowych oraz funkcionariuszy</t>
  </si>
  <si>
    <t>Uposażenia oraz świadczenia pieniężne wypłacane przez okres roku żołnierzom i funkcjonariuszom zwolnionym ze służby</t>
  </si>
  <si>
    <t>Równoważniki pieniężne i ekwiwalenty dla żołnierzy i funkcjonariuszy</t>
  </si>
  <si>
    <t>Zakup środków żywności</t>
  </si>
  <si>
    <t>Zakup leków i materiałów medycznych</t>
  </si>
  <si>
    <t>Zakup  energii</t>
  </si>
  <si>
    <t>Zakup usług remontowych</t>
  </si>
  <si>
    <t>Zakup usług zdrowotnych</t>
  </si>
  <si>
    <t>Różne opłaty i składki</t>
  </si>
  <si>
    <t>Odpisy na Z.FŚ.S.</t>
  </si>
  <si>
    <t>Pozostałe podatki na rzecz budżetów jednostek samorządu terytorialnego</t>
  </si>
  <si>
    <t>Opłaty na rzecz budżetu państwa</t>
  </si>
  <si>
    <t>Opłaty na rzecz budżetów jednostek samorządu terytorialnego</t>
  </si>
  <si>
    <t>Składki na ubezpieczenie zdrowotne oraz świadczenia dla osób nie objętych obowiązkiem ubezpieczenia zdrowotnego</t>
  </si>
  <si>
    <t>Składki na ubezpieczenia zdrowotne</t>
  </si>
  <si>
    <t xml:space="preserve"> - Dzieci przebywające w plac.opiekuńczo  wychowawczych</t>
  </si>
  <si>
    <t xml:space="preserve"> - Dzieci i młodzież w szkołach i plac.szkolno-wychowawczych</t>
  </si>
  <si>
    <t>Pomoc społeczna</t>
  </si>
  <si>
    <t>85203</t>
  </si>
  <si>
    <t>Ośrodki wsparcia/Klub Seniora,Środow.Dom Samopom./</t>
  </si>
  <si>
    <t>Dodatkowe wynagrodzenia roczne</t>
  </si>
  <si>
    <t>Zakup energii</t>
  </si>
  <si>
    <t>Podatek od nieruchomości</t>
  </si>
  <si>
    <t>Świadczenia społeczne</t>
  </si>
  <si>
    <t>85213</t>
  </si>
  <si>
    <t>Składki na ubezpieczenie zdrowotne opłacane za osoby pobierające niektóre świadczenia z pomocy społecznej</t>
  </si>
  <si>
    <t xml:space="preserve">Składki na ubezpieczenie zdrowotne </t>
  </si>
  <si>
    <t>85214</t>
  </si>
  <si>
    <t>85228</t>
  </si>
  <si>
    <t xml:space="preserve">Usługi opiekuńcze  i  specjalistyczne usługi opiekuńcze </t>
  </si>
  <si>
    <t>Wynagrodzenia   osobowe  pracowników</t>
  </si>
  <si>
    <t xml:space="preserve">Składki  na ubezpieczenia   społeczne  </t>
  </si>
  <si>
    <t>Składki  na  Fundusz  Pracy</t>
  </si>
  <si>
    <t>Odpisy na ZFŚS</t>
  </si>
  <si>
    <t>85231</t>
  </si>
  <si>
    <t xml:space="preserve">Pozostałe zadania w zakresie polityki społecznej </t>
  </si>
  <si>
    <t>85321</t>
  </si>
  <si>
    <t xml:space="preserve">     R a z e m</t>
  </si>
  <si>
    <t>Różna składki opłaty</t>
  </si>
  <si>
    <t>Zakup usług medycznych</t>
  </si>
  <si>
    <t>Zakup usług zdrowotnycgh</t>
  </si>
  <si>
    <t>Podróże służbowe karajowe</t>
  </si>
  <si>
    <t>Wydatki osobowe niezaliczane do wynagrodzeń</t>
  </si>
  <si>
    <t>Zakup usług dostępu do sieci Internet</t>
  </si>
  <si>
    <t>Podatek od towarów i usług</t>
  </si>
  <si>
    <t xml:space="preserve">          Wydatki  budżetowe  -  IV kwartał 2006 rok</t>
  </si>
  <si>
    <t xml:space="preserve">            Dochody budżetowe -  IV kwartał 2006 rok</t>
  </si>
  <si>
    <t>Zadania z zakresu administracji rządowej w tym:</t>
  </si>
  <si>
    <t>Prezydent Miasta</t>
  </si>
  <si>
    <t>mgr inż. Jerzy Brzeziński</t>
  </si>
  <si>
    <t>010</t>
  </si>
  <si>
    <t>01095</t>
  </si>
  <si>
    <t>Pozostała dzialalnośc</t>
  </si>
  <si>
    <t>Rolnictwo i łowiectwo</t>
  </si>
  <si>
    <t>Dotacje celowe otrzymane z budżetu państwa na inwestycje i zakupy inwestycyjne z zakresu administracji rządowej oraz inne zadania zlecone ustawami realizowane przez powiat.</t>
  </si>
  <si>
    <t>6410</t>
  </si>
  <si>
    <t>Usuwanie skutków klęsk żywiołowych</t>
  </si>
  <si>
    <t>Wybory do rad gmin, rad powiatów i sejmików województw, wybory wójtów, burmistrzów i prezydentów miast oraz referenda gminne, powiatowe i wojewódzkie</t>
  </si>
  <si>
    <t>Wydatki osobowe niezalicznae do wynagrodzeń</t>
  </si>
  <si>
    <t>Rolnictwo i Łowiectwo</t>
  </si>
  <si>
    <t>Pozostała działalność</t>
  </si>
  <si>
    <t>85278</t>
  </si>
  <si>
    <t>Wydatki osobowe nie zaliczone do  wynagrodzeń</t>
  </si>
  <si>
    <t>Wydatki na zakupy inwestycyjne jedn. budżetowych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</si>
</sst>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_-* #,##0.0\ _z_ł_-;\-* #,##0.0\ _z_ł_-;_-* &quot;-&quot;??\ _z_ł_-;_-@_-"/>
  </numFmts>
  <fonts count="20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6"/>
      <name val="Arial CE"/>
      <family val="0"/>
    </font>
    <font>
      <sz val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49" fontId="17" fillId="0" borderId="1" xfId="0" applyNumberFormat="1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wrapText="1"/>
      <protection locked="0"/>
    </xf>
    <xf numFmtId="0" fontId="16" fillId="0" borderId="1" xfId="0" applyFont="1" applyBorder="1" applyAlignment="1" applyProtection="1">
      <alignment horizontal="center"/>
      <protection locked="0"/>
    </xf>
    <xf numFmtId="49" fontId="16" fillId="0" borderId="1" xfId="0" applyNumberFormat="1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vertical="center" wrapText="1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/>
      <protection locked="0"/>
    </xf>
    <xf numFmtId="49" fontId="16" fillId="0" borderId="1" xfId="0" applyNumberFormat="1" applyFont="1" applyBorder="1" applyAlignment="1" applyProtection="1">
      <alignment horizontal="center" wrapText="1"/>
      <protection locked="0"/>
    </xf>
    <xf numFmtId="0" fontId="11" fillId="3" borderId="1" xfId="0" applyFont="1" applyFill="1" applyBorder="1" applyAlignment="1" applyProtection="1">
      <alignment horizontal="center"/>
      <protection locked="0"/>
    </xf>
    <xf numFmtId="0" fontId="11" fillId="3" borderId="1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16" fillId="2" borderId="1" xfId="0" applyFont="1" applyFill="1" applyBorder="1" applyAlignment="1" applyProtection="1">
      <alignment horizontal="center"/>
      <protection locked="0"/>
    </xf>
    <xf numFmtId="49" fontId="16" fillId="4" borderId="1" xfId="0" applyNumberFormat="1" applyFont="1" applyFill="1" applyBorder="1" applyAlignment="1" applyProtection="1">
      <alignment horizontal="center"/>
      <protection locked="0"/>
    </xf>
    <xf numFmtId="0" fontId="16" fillId="4" borderId="1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/>
      <protection locked="0"/>
    </xf>
    <xf numFmtId="49" fontId="11" fillId="3" borderId="1" xfId="0" applyNumberFormat="1" applyFont="1" applyFill="1" applyBorder="1" applyAlignment="1" applyProtection="1">
      <alignment horizontal="center"/>
      <protection locked="0"/>
    </xf>
    <xf numFmtId="0" fontId="11" fillId="3" borderId="1" xfId="0" applyFont="1" applyFill="1" applyBorder="1" applyAlignment="1" applyProtection="1">
      <alignment horizontal="center" wrapText="1"/>
      <protection locked="0"/>
    </xf>
    <xf numFmtId="0" fontId="11" fillId="4" borderId="1" xfId="0" applyFont="1" applyFill="1" applyBorder="1" applyAlignment="1" applyProtection="1">
      <alignment horizontal="center"/>
      <protection locked="0"/>
    </xf>
    <xf numFmtId="0" fontId="16" fillId="5" borderId="1" xfId="0" applyFont="1" applyFill="1" applyBorder="1" applyAlignment="1" applyProtection="1">
      <alignment horizontal="center"/>
      <protection locked="0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vertical="center" wrapText="1"/>
      <protection locked="0"/>
    </xf>
    <xf numFmtId="0" fontId="11" fillId="5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49" fontId="6" fillId="4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right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9" fillId="3" borderId="1" xfId="0" applyNumberFormat="1" applyFont="1" applyFill="1" applyBorder="1" applyAlignment="1" applyProtection="1">
      <alignment horizontal="center" vertical="center"/>
      <protection locked="0"/>
    </xf>
    <xf numFmtId="49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10" fillId="3" borderId="1" xfId="0" applyNumberFormat="1" applyFont="1" applyFill="1" applyBorder="1" applyAlignment="1" applyProtection="1">
      <alignment horizontal="right" vertical="center"/>
      <protection hidden="1"/>
    </xf>
    <xf numFmtId="3" fontId="7" fillId="2" borderId="1" xfId="0" applyNumberFormat="1" applyFont="1" applyFill="1" applyBorder="1" applyAlignment="1" applyProtection="1">
      <alignment horizontal="right" vertical="center"/>
      <protection hidden="1"/>
    </xf>
    <xf numFmtId="3" fontId="6" fillId="0" borderId="1" xfId="0" applyNumberFormat="1" applyFont="1" applyBorder="1" applyAlignment="1" applyProtection="1">
      <alignment horizontal="right" vertical="center" wrapText="1"/>
      <protection locked="0"/>
    </xf>
    <xf numFmtId="3" fontId="6" fillId="0" borderId="1" xfId="0" applyNumberFormat="1" applyFont="1" applyBorder="1" applyAlignment="1" applyProtection="1">
      <alignment horizontal="right" vertical="center" wrapText="1"/>
      <protection hidden="1"/>
    </xf>
    <xf numFmtId="3" fontId="10" fillId="2" borderId="1" xfId="0" applyNumberFormat="1" applyFont="1" applyFill="1" applyBorder="1" applyAlignment="1" applyProtection="1">
      <alignment horizontal="right" vertical="center"/>
      <protection hidden="1"/>
    </xf>
    <xf numFmtId="3" fontId="12" fillId="4" borderId="1" xfId="0" applyNumberFormat="1" applyFont="1" applyFill="1" applyBorder="1" applyAlignment="1" applyProtection="1">
      <alignment horizontal="right" vertical="center"/>
      <protection hidden="1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3" fontId="7" fillId="2" borderId="1" xfId="0" applyNumberFormat="1" applyFont="1" applyFill="1" applyBorder="1" applyAlignment="1" applyProtection="1">
      <alignment horizontal="right" vertical="center" wrapText="1"/>
      <protection hidden="1"/>
    </xf>
    <xf numFmtId="3" fontId="10" fillId="5" borderId="1" xfId="0" applyNumberFormat="1" applyFont="1" applyFill="1" applyBorder="1" applyAlignment="1" applyProtection="1">
      <alignment horizontal="right" vertical="center" wrapText="1"/>
      <protection hidden="1"/>
    </xf>
    <xf numFmtId="3" fontId="10" fillId="3" borderId="1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16" fillId="0" borderId="1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right" vertical="center"/>
      <protection hidden="1"/>
    </xf>
    <xf numFmtId="3" fontId="7" fillId="2" borderId="1" xfId="0" applyNumberFormat="1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49" fontId="11" fillId="0" borderId="1" xfId="0" applyNumberFormat="1" applyFont="1" applyBorder="1" applyAlignment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3" fontId="11" fillId="3" borderId="1" xfId="0" applyNumberFormat="1" applyFont="1" applyFill="1" applyBorder="1" applyAlignment="1" applyProtection="1">
      <alignment horizontal="right" vertical="center"/>
      <protection hidden="1"/>
    </xf>
    <xf numFmtId="3" fontId="11" fillId="2" borderId="1" xfId="0" applyNumberFormat="1" applyFont="1" applyFill="1" applyBorder="1" applyAlignment="1" applyProtection="1">
      <alignment horizontal="right" vertical="center"/>
      <protection hidden="1"/>
    </xf>
    <xf numFmtId="3" fontId="16" fillId="6" borderId="1" xfId="0" applyNumberFormat="1" applyFont="1" applyFill="1" applyBorder="1" applyAlignment="1" applyProtection="1">
      <alignment horizontal="right" vertical="center"/>
      <protection hidden="1"/>
    </xf>
    <xf numFmtId="3" fontId="16" fillId="0" borderId="1" xfId="0" applyNumberFormat="1" applyFont="1" applyBorder="1" applyAlignment="1" applyProtection="1">
      <alignment horizontal="right" vertical="center" wrapText="1"/>
      <protection locked="0"/>
    </xf>
    <xf numFmtId="3" fontId="11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16" fillId="0" borderId="1" xfId="0" applyNumberFormat="1" applyFont="1" applyFill="1" applyBorder="1" applyAlignment="1" applyProtection="1">
      <alignment horizontal="right" vertical="center"/>
      <protection hidden="1"/>
    </xf>
    <xf numFmtId="3" fontId="16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Border="1" applyAlignment="1" applyProtection="1">
      <alignment horizontal="right" vertical="center"/>
      <protection locked="0"/>
    </xf>
    <xf numFmtId="3" fontId="11" fillId="2" borderId="1" xfId="0" applyNumberFormat="1" applyFont="1" applyFill="1" applyBorder="1" applyAlignment="1" applyProtection="1">
      <alignment horizontal="right" vertical="center" wrapText="1"/>
      <protection hidden="1"/>
    </xf>
    <xf numFmtId="3" fontId="16" fillId="6" borderId="1" xfId="0" applyNumberFormat="1" applyFont="1" applyFill="1" applyBorder="1" applyAlignment="1" applyProtection="1">
      <alignment horizontal="right" vertical="center"/>
      <protection locked="0"/>
    </xf>
    <xf numFmtId="3" fontId="16" fillId="4" borderId="1" xfId="0" applyNumberFormat="1" applyFont="1" applyFill="1" applyBorder="1" applyAlignment="1" applyProtection="1">
      <alignment horizontal="right" vertical="center"/>
      <protection hidden="1"/>
    </xf>
    <xf numFmtId="3" fontId="11" fillId="2" borderId="1" xfId="0" applyNumberFormat="1" applyFont="1" applyFill="1" applyBorder="1" applyAlignment="1" applyProtection="1">
      <alignment horizontal="right" vertical="center"/>
      <protection locked="0"/>
    </xf>
    <xf numFmtId="3" fontId="11" fillId="5" borderId="1" xfId="0" applyNumberFormat="1" applyFont="1" applyFill="1" applyBorder="1" applyAlignment="1" applyProtection="1">
      <alignment horizontal="right" vertical="center" wrapText="1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4"/>
  <sheetViews>
    <sheetView tabSelected="1" workbookViewId="0" topLeftCell="A244">
      <selection activeCell="E210" sqref="E210"/>
    </sheetView>
  </sheetViews>
  <sheetFormatPr defaultColWidth="9.00390625" defaultRowHeight="12.75"/>
  <cols>
    <col min="1" max="1" width="6.25390625" style="0" customWidth="1"/>
    <col min="2" max="2" width="7.00390625" style="0" customWidth="1"/>
    <col min="3" max="3" width="31.375" style="0" customWidth="1"/>
    <col min="4" max="4" width="5.00390625" style="0" customWidth="1"/>
    <col min="5" max="5" width="14.25390625" style="0" customWidth="1"/>
    <col min="6" max="6" width="13.75390625" style="0" customWidth="1"/>
    <col min="7" max="7" width="14.00390625" style="0" customWidth="1"/>
    <col min="8" max="8" width="14.375" style="0" customWidth="1"/>
    <col min="9" max="9" width="13.00390625" style="0" customWidth="1"/>
    <col min="10" max="10" width="18.625" style="0" customWidth="1"/>
    <col min="11" max="11" width="14.625" style="0" customWidth="1"/>
  </cols>
  <sheetData>
    <row r="1" spans="1:7" ht="12.75">
      <c r="A1" s="12"/>
      <c r="B1" s="12"/>
      <c r="C1" s="12"/>
      <c r="D1" s="12"/>
      <c r="E1" s="12"/>
      <c r="F1" s="13" t="s">
        <v>40</v>
      </c>
      <c r="G1" s="12"/>
    </row>
    <row r="2" spans="1:7" ht="12.75">
      <c r="A2" s="12"/>
      <c r="B2" s="12"/>
      <c r="C2" s="12"/>
      <c r="D2" s="12"/>
      <c r="E2" s="12"/>
      <c r="F2" s="12"/>
      <c r="G2" s="12"/>
    </row>
    <row r="3" spans="1:7" ht="19.5" customHeight="1">
      <c r="A3" s="123" t="s">
        <v>113</v>
      </c>
      <c r="B3" s="124"/>
      <c r="C3" s="124"/>
      <c r="D3" s="124"/>
      <c r="E3" s="124"/>
      <c r="F3" s="124"/>
      <c r="G3" s="124"/>
    </row>
    <row r="4" spans="1:7" ht="15" customHeight="1">
      <c r="A4" s="12"/>
      <c r="B4" s="12"/>
      <c r="C4" s="12"/>
      <c r="D4" s="12"/>
      <c r="E4" s="14"/>
      <c r="F4" s="14"/>
      <c r="G4" s="14"/>
    </row>
    <row r="5" spans="1:7" ht="60.75" customHeight="1">
      <c r="A5" s="127" t="s">
        <v>3</v>
      </c>
      <c r="B5" s="127" t="s">
        <v>4</v>
      </c>
      <c r="C5" s="127" t="s">
        <v>5</v>
      </c>
      <c r="D5" s="127" t="s">
        <v>6</v>
      </c>
      <c r="E5" s="129" t="s">
        <v>2</v>
      </c>
      <c r="F5" s="130" t="s">
        <v>41</v>
      </c>
      <c r="G5" s="130"/>
    </row>
    <row r="6" spans="1:7" ht="18.75" customHeight="1">
      <c r="A6" s="128"/>
      <c r="B6" s="128"/>
      <c r="C6" s="128"/>
      <c r="D6" s="128"/>
      <c r="E6" s="129"/>
      <c r="F6" s="27" t="s">
        <v>0</v>
      </c>
      <c r="G6" s="27" t="s">
        <v>1</v>
      </c>
    </row>
    <row r="7" spans="1:7" ht="14.25" customHeight="1">
      <c r="A7" s="29">
        <v>1</v>
      </c>
      <c r="B7" s="29">
        <v>2</v>
      </c>
      <c r="C7" s="30">
        <v>3</v>
      </c>
      <c r="D7" s="29">
        <v>4</v>
      </c>
      <c r="E7" s="30">
        <v>5</v>
      </c>
      <c r="F7" s="30">
        <v>6</v>
      </c>
      <c r="G7" s="30">
        <v>7</v>
      </c>
    </row>
    <row r="8" spans="1:7" ht="14.25" customHeight="1">
      <c r="A8" s="91" t="s">
        <v>117</v>
      </c>
      <c r="B8" s="92"/>
      <c r="C8" s="93" t="s">
        <v>120</v>
      </c>
      <c r="D8" s="92"/>
      <c r="E8" s="109">
        <f aca="true" t="shared" si="0" ref="E8:G9">SUM(E9)</f>
        <v>1556</v>
      </c>
      <c r="F8" s="109">
        <f t="shared" si="0"/>
        <v>1556</v>
      </c>
      <c r="G8" s="109">
        <f t="shared" si="0"/>
        <v>0</v>
      </c>
    </row>
    <row r="9" spans="1:7" ht="14.25" customHeight="1">
      <c r="A9" s="29"/>
      <c r="B9" s="94" t="s">
        <v>118</v>
      </c>
      <c r="C9" s="95" t="s">
        <v>119</v>
      </c>
      <c r="D9" s="96"/>
      <c r="E9" s="110">
        <f t="shared" si="0"/>
        <v>1556</v>
      </c>
      <c r="F9" s="110">
        <f t="shared" si="0"/>
        <v>1556</v>
      </c>
      <c r="G9" s="110">
        <f t="shared" si="0"/>
        <v>0</v>
      </c>
    </row>
    <row r="10" spans="1:7" ht="64.5" customHeight="1">
      <c r="A10" s="29"/>
      <c r="B10" s="29"/>
      <c r="C10" s="15" t="s">
        <v>18</v>
      </c>
      <c r="D10" s="97" t="s">
        <v>19</v>
      </c>
      <c r="E10" s="112">
        <v>1556</v>
      </c>
      <c r="F10" s="112">
        <v>1556</v>
      </c>
      <c r="G10" s="111"/>
    </row>
    <row r="11" spans="1:7" ht="21.75" customHeight="1">
      <c r="A11" s="17">
        <v>700</v>
      </c>
      <c r="B11" s="17"/>
      <c r="C11" s="18" t="s">
        <v>9</v>
      </c>
      <c r="D11" s="19"/>
      <c r="E11" s="100">
        <f>IF(SUM(E12)&gt;0,SUM(E12),"")</f>
        <v>57808</v>
      </c>
      <c r="F11" s="100">
        <f>SUM(F12)</f>
        <v>0</v>
      </c>
      <c r="G11" s="100">
        <f>IF(SUM(G12)&gt;0,SUM(G12),"")</f>
        <v>57808</v>
      </c>
    </row>
    <row r="12" spans="1:7" ht="27" customHeight="1">
      <c r="A12" s="65"/>
      <c r="B12" s="66">
        <v>70005</v>
      </c>
      <c r="C12" s="16" t="s">
        <v>10</v>
      </c>
      <c r="D12" s="67"/>
      <c r="E12" s="101">
        <f>IF(SUM(E13:E13)&gt;0,SUM(E13:E13),"")</f>
        <v>57808</v>
      </c>
      <c r="F12" s="101">
        <f>SUM(F13)</f>
        <v>0</v>
      </c>
      <c r="G12" s="101">
        <f>IF(SUM(G13:G13)&gt;0,SUM(G13:G13),"")</f>
        <v>57808</v>
      </c>
    </row>
    <row r="13" spans="1:7" ht="63.75" customHeight="1">
      <c r="A13" s="68"/>
      <c r="B13" s="68"/>
      <c r="C13" s="15" t="s">
        <v>7</v>
      </c>
      <c r="D13" s="97" t="s">
        <v>8</v>
      </c>
      <c r="E13" s="102">
        <v>57808</v>
      </c>
      <c r="F13" s="102"/>
      <c r="G13" s="102">
        <v>57808</v>
      </c>
    </row>
    <row r="14" spans="1:7" ht="21.75" customHeight="1">
      <c r="A14" s="17">
        <v>710</v>
      </c>
      <c r="B14" s="17"/>
      <c r="C14" s="18" t="s">
        <v>11</v>
      </c>
      <c r="D14" s="19"/>
      <c r="E14" s="100">
        <f>IF(SUM(E15,E17,E19)&gt;0,SUM(E15,E17,E19),"")</f>
        <v>311000</v>
      </c>
      <c r="F14" s="100">
        <f>SUM(F19+F17+F15)</f>
        <v>0</v>
      </c>
      <c r="G14" s="100">
        <f>IF(SUM(G15,G17,G19)&gt;0,SUM(G15,G17,G19),"")</f>
        <v>311000</v>
      </c>
    </row>
    <row r="15" spans="1:7" ht="24" customHeight="1">
      <c r="A15" s="65"/>
      <c r="B15" s="66">
        <v>71013</v>
      </c>
      <c r="C15" s="16" t="s">
        <v>12</v>
      </c>
      <c r="D15" s="67"/>
      <c r="E15" s="101">
        <f>SUM(E16)</f>
        <v>85000</v>
      </c>
      <c r="F15" s="101">
        <f>SUM(F16)</f>
        <v>0</v>
      </c>
      <c r="G15" s="101">
        <f>SUM(G16)</f>
        <v>85000</v>
      </c>
    </row>
    <row r="16" spans="1:7" ht="54" customHeight="1">
      <c r="A16" s="68"/>
      <c r="B16" s="68"/>
      <c r="C16" s="15" t="s">
        <v>13</v>
      </c>
      <c r="D16" s="97" t="s">
        <v>8</v>
      </c>
      <c r="E16" s="102">
        <v>85000</v>
      </c>
      <c r="F16" s="102"/>
      <c r="G16" s="102">
        <v>85000</v>
      </c>
    </row>
    <row r="17" spans="1:7" ht="27" customHeight="1">
      <c r="A17" s="65"/>
      <c r="B17" s="66">
        <v>71014</v>
      </c>
      <c r="C17" s="16" t="s">
        <v>14</v>
      </c>
      <c r="D17" s="67"/>
      <c r="E17" s="101">
        <f>SUM(E18)</f>
        <v>20000</v>
      </c>
      <c r="F17" s="101">
        <f>SUM(F18)</f>
        <v>0</v>
      </c>
      <c r="G17" s="101">
        <f>SUM(G18)</f>
        <v>20000</v>
      </c>
    </row>
    <row r="18" spans="1:7" ht="63.75" customHeight="1">
      <c r="A18" s="68"/>
      <c r="B18" s="68"/>
      <c r="C18" s="15" t="s">
        <v>7</v>
      </c>
      <c r="D18" s="97" t="s">
        <v>8</v>
      </c>
      <c r="E18" s="102">
        <v>20000</v>
      </c>
      <c r="F18" s="102"/>
      <c r="G18" s="102">
        <v>20000</v>
      </c>
    </row>
    <row r="19" spans="1:7" ht="18" customHeight="1">
      <c r="A19" s="65"/>
      <c r="B19" s="66">
        <v>71015</v>
      </c>
      <c r="C19" s="16" t="s">
        <v>15</v>
      </c>
      <c r="D19" s="67"/>
      <c r="E19" s="101">
        <f>SUM(E20)</f>
        <v>206000</v>
      </c>
      <c r="F19" s="101">
        <f>SUM(F20)</f>
        <v>0</v>
      </c>
      <c r="G19" s="101">
        <f>SUM(G20)</f>
        <v>206000</v>
      </c>
    </row>
    <row r="20" spans="1:7" ht="62.25" customHeight="1">
      <c r="A20" s="68"/>
      <c r="B20" s="68"/>
      <c r="C20" s="15" t="s">
        <v>7</v>
      </c>
      <c r="D20" s="97" t="s">
        <v>8</v>
      </c>
      <c r="E20" s="102">
        <v>206000</v>
      </c>
      <c r="F20" s="103"/>
      <c r="G20" s="102">
        <v>206000</v>
      </c>
    </row>
    <row r="21" spans="1:7" ht="21" customHeight="1">
      <c r="A21" s="17">
        <v>750</v>
      </c>
      <c r="B21" s="17"/>
      <c r="C21" s="18" t="s">
        <v>16</v>
      </c>
      <c r="D21" s="19"/>
      <c r="E21" s="100">
        <f>IF(SUM(E22,E25)&gt;0,SUM(E22,E25),"")</f>
        <v>692119</v>
      </c>
      <c r="F21" s="100">
        <f>IF(SUM(F22,F25)&gt;0,SUM(F22,F25),"")</f>
        <v>497000</v>
      </c>
      <c r="G21" s="100">
        <f>IF(SUM(G22,G25)&gt;0,SUM(G22,G25),"")</f>
        <v>195119</v>
      </c>
    </row>
    <row r="22" spans="1:7" s="1" customFormat="1" ht="18" customHeight="1">
      <c r="A22" s="69"/>
      <c r="B22" s="66">
        <v>75011</v>
      </c>
      <c r="C22" s="16" t="s">
        <v>17</v>
      </c>
      <c r="D22" s="67"/>
      <c r="E22" s="101">
        <f>IF(SUM(E23:E24)&gt;0,SUM(E23:E24),"")</f>
        <v>668119</v>
      </c>
      <c r="F22" s="101">
        <f>IF(SUM(F23:F24)&gt;0,SUM(F23:F24),"")</f>
        <v>497000</v>
      </c>
      <c r="G22" s="101">
        <f>IF(SUM(G23:G24)&gt;0,SUM(G23:G24),"")</f>
        <v>171119</v>
      </c>
    </row>
    <row r="23" spans="1:7" ht="63.75" customHeight="1">
      <c r="A23" s="68"/>
      <c r="B23" s="68"/>
      <c r="C23" s="15" t="s">
        <v>18</v>
      </c>
      <c r="D23" s="97" t="s">
        <v>19</v>
      </c>
      <c r="E23" s="102">
        <v>497000</v>
      </c>
      <c r="F23" s="102">
        <v>497000</v>
      </c>
      <c r="G23" s="102"/>
    </row>
    <row r="24" spans="1:7" ht="63.75" customHeight="1">
      <c r="A24" s="68"/>
      <c r="B24" s="68"/>
      <c r="C24" s="15" t="s">
        <v>7</v>
      </c>
      <c r="D24" s="97" t="s">
        <v>8</v>
      </c>
      <c r="E24" s="102">
        <v>171119</v>
      </c>
      <c r="F24" s="102"/>
      <c r="G24" s="102">
        <v>171119</v>
      </c>
    </row>
    <row r="25" spans="1:7" s="1" customFormat="1" ht="18" customHeight="1">
      <c r="A25" s="69"/>
      <c r="B25" s="66">
        <v>75045</v>
      </c>
      <c r="C25" s="16" t="s">
        <v>20</v>
      </c>
      <c r="D25" s="67"/>
      <c r="E25" s="101">
        <f>SUM(E26)</f>
        <v>24000</v>
      </c>
      <c r="F25" s="101">
        <f>SUM(F26)</f>
        <v>0</v>
      </c>
      <c r="G25" s="101">
        <f>SUM(G26)</f>
        <v>24000</v>
      </c>
    </row>
    <row r="26" spans="1:7" ht="66" customHeight="1">
      <c r="A26" s="68"/>
      <c r="B26" s="68"/>
      <c r="C26" s="15" t="s">
        <v>7</v>
      </c>
      <c r="D26" s="97" t="s">
        <v>8</v>
      </c>
      <c r="E26" s="102">
        <v>24000</v>
      </c>
      <c r="F26" s="102"/>
      <c r="G26" s="102">
        <v>24000</v>
      </c>
    </row>
    <row r="27" spans="1:7" s="2" customFormat="1" ht="57.75" customHeight="1">
      <c r="A27" s="17">
        <v>751</v>
      </c>
      <c r="B27" s="17"/>
      <c r="C27" s="18" t="s">
        <v>21</v>
      </c>
      <c r="D27" s="19"/>
      <c r="E27" s="100">
        <f>SUM(E28+E30)</f>
        <v>162390</v>
      </c>
      <c r="F27" s="100">
        <f>SUM(F28+F30)</f>
        <v>162390</v>
      </c>
      <c r="G27" s="100">
        <f>SUM(G28+G30)</f>
        <v>0</v>
      </c>
    </row>
    <row r="28" spans="1:7" s="1" customFormat="1" ht="39" customHeight="1">
      <c r="A28" s="69"/>
      <c r="B28" s="66">
        <v>75101</v>
      </c>
      <c r="C28" s="16" t="s">
        <v>22</v>
      </c>
      <c r="D28" s="67"/>
      <c r="E28" s="104">
        <f>SUM(E29)</f>
        <v>7954</v>
      </c>
      <c r="F28" s="104">
        <f>SUM(F29)</f>
        <v>7954</v>
      </c>
      <c r="G28" s="104">
        <f>SUM(G29)</f>
        <v>0</v>
      </c>
    </row>
    <row r="29" spans="1:7" s="1" customFormat="1" ht="64.5" customHeight="1">
      <c r="A29" s="69"/>
      <c r="B29" s="70"/>
      <c r="C29" s="15" t="s">
        <v>18</v>
      </c>
      <c r="D29" s="71" t="s">
        <v>19</v>
      </c>
      <c r="E29" s="105">
        <v>7954</v>
      </c>
      <c r="F29" s="105">
        <v>7954</v>
      </c>
      <c r="G29" s="105"/>
    </row>
    <row r="30" spans="1:7" s="1" customFormat="1" ht="65.25" customHeight="1">
      <c r="A30" s="69"/>
      <c r="B30" s="66">
        <v>75109</v>
      </c>
      <c r="C30" s="116" t="s">
        <v>124</v>
      </c>
      <c r="D30" s="67"/>
      <c r="E30" s="101">
        <f>SUM(E31)</f>
        <v>154436</v>
      </c>
      <c r="F30" s="101">
        <f>SUM(F31)</f>
        <v>154436</v>
      </c>
      <c r="G30" s="101">
        <f>SUM(G31)</f>
        <v>0</v>
      </c>
    </row>
    <row r="31" spans="1:7" s="1" customFormat="1" ht="64.5" customHeight="1">
      <c r="A31" s="69"/>
      <c r="B31" s="70"/>
      <c r="C31" s="15" t="s">
        <v>18</v>
      </c>
      <c r="D31" s="71" t="s">
        <v>19</v>
      </c>
      <c r="E31" s="105">
        <v>154436</v>
      </c>
      <c r="F31" s="105">
        <v>154436</v>
      </c>
      <c r="G31" s="105"/>
    </row>
    <row r="32" spans="1:7" s="2" customFormat="1" ht="30" customHeight="1">
      <c r="A32" s="17">
        <v>754</v>
      </c>
      <c r="B32" s="17"/>
      <c r="C32" s="18" t="s">
        <v>23</v>
      </c>
      <c r="D32" s="19"/>
      <c r="E32" s="100">
        <f>SUM(E33)</f>
        <v>3931840</v>
      </c>
      <c r="F32" s="100">
        <f>SUM(F33)</f>
        <v>0</v>
      </c>
      <c r="G32" s="100">
        <f>SUM(G33)</f>
        <v>3931840</v>
      </c>
    </row>
    <row r="33" spans="1:7" s="1" customFormat="1" ht="30" customHeight="1">
      <c r="A33" s="69"/>
      <c r="B33" s="66">
        <v>75411</v>
      </c>
      <c r="C33" s="16" t="s">
        <v>24</v>
      </c>
      <c r="D33" s="67"/>
      <c r="E33" s="101">
        <f>SUM(E34:E35)</f>
        <v>3931840</v>
      </c>
      <c r="F33" s="101">
        <f>SUM(F34:F35)</f>
        <v>0</v>
      </c>
      <c r="G33" s="101">
        <f>SUM(G34:G35)</f>
        <v>3931840</v>
      </c>
    </row>
    <row r="34" spans="1:7" s="1" customFormat="1" ht="62.25" customHeight="1">
      <c r="A34" s="69"/>
      <c r="B34" s="113"/>
      <c r="C34" s="72" t="s">
        <v>121</v>
      </c>
      <c r="D34" s="97" t="s">
        <v>122</v>
      </c>
      <c r="E34" s="114">
        <v>57655</v>
      </c>
      <c r="F34" s="114"/>
      <c r="G34" s="114">
        <v>57655</v>
      </c>
    </row>
    <row r="35" spans="1:7" ht="65.25" customHeight="1">
      <c r="A35" s="68"/>
      <c r="B35" s="68"/>
      <c r="C35" s="15" t="s">
        <v>7</v>
      </c>
      <c r="D35" s="97" t="s">
        <v>8</v>
      </c>
      <c r="E35" s="106">
        <v>3874185</v>
      </c>
      <c r="F35" s="106"/>
      <c r="G35" s="106">
        <v>3874185</v>
      </c>
    </row>
    <row r="36" spans="1:7" s="5" customFormat="1" ht="24" customHeight="1">
      <c r="A36" s="17">
        <v>851</v>
      </c>
      <c r="B36" s="17"/>
      <c r="C36" s="18" t="s">
        <v>25</v>
      </c>
      <c r="D36" s="19"/>
      <c r="E36" s="100">
        <f>SUM(E37)</f>
        <v>32000</v>
      </c>
      <c r="F36" s="100">
        <f>SUM(F37)</f>
        <v>3000</v>
      </c>
      <c r="G36" s="100">
        <f>SUM(G37)</f>
        <v>29000</v>
      </c>
    </row>
    <row r="37" spans="1:7" s="3" customFormat="1" ht="54" customHeight="1">
      <c r="A37" s="69"/>
      <c r="B37" s="66">
        <v>85156</v>
      </c>
      <c r="C37" s="16" t="s">
        <v>26</v>
      </c>
      <c r="D37" s="67"/>
      <c r="E37" s="101">
        <f>IF(SUM(E38:E40)&gt;0,SUM(E38:E40),"")</f>
        <v>32000</v>
      </c>
      <c r="F37" s="101">
        <f>IF(SUM(F38:F40)&gt;0,SUM(F38:F40),"")</f>
        <v>3000</v>
      </c>
      <c r="G37" s="101">
        <f>IF(SUM(G38:G40)&gt;0,SUM(G38:G40),"")</f>
        <v>29000</v>
      </c>
    </row>
    <row r="38" spans="1:7" s="4" customFormat="1" ht="75.75" customHeight="1">
      <c r="A38" s="68"/>
      <c r="B38" s="68"/>
      <c r="C38" s="15" t="s">
        <v>27</v>
      </c>
      <c r="D38" s="97" t="s">
        <v>8</v>
      </c>
      <c r="E38" s="106">
        <v>2000</v>
      </c>
      <c r="F38" s="106"/>
      <c r="G38" s="106">
        <v>2000</v>
      </c>
    </row>
    <row r="39" spans="1:7" s="4" customFormat="1" ht="63.75" customHeight="1">
      <c r="A39" s="68"/>
      <c r="B39" s="68"/>
      <c r="C39" s="15" t="s">
        <v>18</v>
      </c>
      <c r="D39" s="97" t="s">
        <v>19</v>
      </c>
      <c r="E39" s="106">
        <v>3000</v>
      </c>
      <c r="F39" s="106">
        <v>3000</v>
      </c>
      <c r="G39" s="106"/>
    </row>
    <row r="40" spans="1:7" s="4" customFormat="1" ht="62.25" customHeight="1">
      <c r="A40" s="68"/>
      <c r="B40" s="68"/>
      <c r="C40" s="72" t="s">
        <v>28</v>
      </c>
      <c r="D40" s="97" t="s">
        <v>8</v>
      </c>
      <c r="E40" s="106">
        <v>27000</v>
      </c>
      <c r="F40" s="106"/>
      <c r="G40" s="106">
        <v>27000</v>
      </c>
    </row>
    <row r="41" spans="1:7" s="5" customFormat="1" ht="22.5" customHeight="1">
      <c r="A41" s="17">
        <v>852</v>
      </c>
      <c r="B41" s="17"/>
      <c r="C41" s="18" t="s">
        <v>29</v>
      </c>
      <c r="D41" s="19"/>
      <c r="E41" s="100">
        <f>SUM(E42+E45+E47+E49+E51+E53+E55)</f>
        <v>15858912</v>
      </c>
      <c r="F41" s="100">
        <f>SUM(F42+F45+F47+F49+F51+F53+F55)</f>
        <v>15676412</v>
      </c>
      <c r="G41" s="100">
        <f>SUM(G42+G45+G47+G49+G51+G53+G55)</f>
        <v>182500</v>
      </c>
    </row>
    <row r="42" spans="1:7" s="3" customFormat="1" ht="18" customHeight="1">
      <c r="A42" s="69"/>
      <c r="B42" s="66">
        <v>85203</v>
      </c>
      <c r="C42" s="16" t="s">
        <v>30</v>
      </c>
      <c r="D42" s="67"/>
      <c r="E42" s="101">
        <f>SUM(E43:E44)</f>
        <v>321550</v>
      </c>
      <c r="F42" s="101">
        <f>SUM(F43:F44)</f>
        <v>294550</v>
      </c>
      <c r="G42" s="101">
        <f>SUM(G43:G44)</f>
        <v>27000</v>
      </c>
    </row>
    <row r="43" spans="1:7" s="4" customFormat="1" ht="63.75" customHeight="1">
      <c r="A43" s="68"/>
      <c r="B43" s="68"/>
      <c r="C43" s="15" t="s">
        <v>18</v>
      </c>
      <c r="D43" s="97" t="s">
        <v>19</v>
      </c>
      <c r="E43" s="106">
        <v>294550</v>
      </c>
      <c r="F43" s="106">
        <v>294550</v>
      </c>
      <c r="G43" s="106"/>
    </row>
    <row r="44" spans="1:7" s="4" customFormat="1" ht="53.25" customHeight="1">
      <c r="A44" s="68"/>
      <c r="B44" s="68"/>
      <c r="C44" s="72" t="s">
        <v>13</v>
      </c>
      <c r="D44" s="97" t="s">
        <v>8</v>
      </c>
      <c r="E44" s="106">
        <v>27000</v>
      </c>
      <c r="F44" s="106"/>
      <c r="G44" s="106">
        <v>27000</v>
      </c>
    </row>
    <row r="45" spans="1:7" s="4" customFormat="1" ht="37.5" customHeight="1">
      <c r="A45" s="68"/>
      <c r="B45" s="26" t="s">
        <v>38</v>
      </c>
      <c r="C45" s="52" t="s">
        <v>39</v>
      </c>
      <c r="D45" s="75"/>
      <c r="E45" s="101">
        <f>SUM(E46)</f>
        <v>14257250</v>
      </c>
      <c r="F45" s="101">
        <f>SUM(F46)</f>
        <v>14257250</v>
      </c>
      <c r="G45" s="101">
        <f>SUM(G46)</f>
        <v>0</v>
      </c>
    </row>
    <row r="46" spans="1:7" s="4" customFormat="1" ht="64.5" customHeight="1">
      <c r="A46" s="68"/>
      <c r="B46" s="68"/>
      <c r="C46" s="15" t="s">
        <v>18</v>
      </c>
      <c r="D46" s="97" t="s">
        <v>19</v>
      </c>
      <c r="E46" s="106">
        <v>14257250</v>
      </c>
      <c r="F46" s="106">
        <v>14257250</v>
      </c>
      <c r="G46" s="106"/>
    </row>
    <row r="47" spans="1:7" s="3" customFormat="1" ht="51.75" customHeight="1">
      <c r="A47" s="69"/>
      <c r="B47" s="66">
        <v>85213</v>
      </c>
      <c r="C47" s="16" t="s">
        <v>31</v>
      </c>
      <c r="D47" s="67"/>
      <c r="E47" s="101">
        <f>SUM(E48)</f>
        <v>115000</v>
      </c>
      <c r="F47" s="101">
        <f>SUM(F48)</f>
        <v>115000</v>
      </c>
      <c r="G47" s="101">
        <f>SUM(G48)</f>
        <v>0</v>
      </c>
    </row>
    <row r="48" spans="1:7" s="4" customFormat="1" ht="65.25" customHeight="1">
      <c r="A48" s="68"/>
      <c r="B48" s="68"/>
      <c r="C48" s="15" t="s">
        <v>18</v>
      </c>
      <c r="D48" s="97" t="s">
        <v>19</v>
      </c>
      <c r="E48" s="106">
        <v>115000</v>
      </c>
      <c r="F48" s="106">
        <v>115000</v>
      </c>
      <c r="G48" s="106">
        <v>0</v>
      </c>
    </row>
    <row r="49" spans="1:7" s="6" customFormat="1" ht="34.5" customHeight="1">
      <c r="A49" s="28"/>
      <c r="B49" s="73">
        <v>85214</v>
      </c>
      <c r="C49" s="16" t="s">
        <v>32</v>
      </c>
      <c r="D49" s="74"/>
      <c r="E49" s="107">
        <f>SUM(E50)</f>
        <v>818000</v>
      </c>
      <c r="F49" s="107">
        <f>SUM(F50)</f>
        <v>818000</v>
      </c>
      <c r="G49" s="107">
        <f>SUM(G50)</f>
        <v>0</v>
      </c>
    </row>
    <row r="50" spans="1:7" s="4" customFormat="1" ht="65.25" customHeight="1">
      <c r="A50" s="68"/>
      <c r="B50" s="68"/>
      <c r="C50" s="15" t="s">
        <v>18</v>
      </c>
      <c r="D50" s="97" t="s">
        <v>19</v>
      </c>
      <c r="E50" s="106">
        <v>818000</v>
      </c>
      <c r="F50" s="106">
        <v>818000</v>
      </c>
      <c r="G50" s="106">
        <v>0</v>
      </c>
    </row>
    <row r="51" spans="1:7" s="3" customFormat="1" ht="30.75" customHeight="1">
      <c r="A51" s="69"/>
      <c r="B51" s="66">
        <v>85228</v>
      </c>
      <c r="C51" s="16" t="s">
        <v>33</v>
      </c>
      <c r="D51" s="67"/>
      <c r="E51" s="101">
        <f>SUM(E52)</f>
        <v>119000</v>
      </c>
      <c r="F51" s="101">
        <f>SUM(F52)</f>
        <v>119000</v>
      </c>
      <c r="G51" s="101">
        <f>SUM(G52)</f>
        <v>0</v>
      </c>
    </row>
    <row r="52" spans="1:7" s="7" customFormat="1" ht="63" customHeight="1">
      <c r="A52" s="68"/>
      <c r="B52" s="68"/>
      <c r="C52" s="15" t="s">
        <v>18</v>
      </c>
      <c r="D52" s="97" t="s">
        <v>19</v>
      </c>
      <c r="E52" s="106">
        <v>119000</v>
      </c>
      <c r="F52" s="106">
        <v>119000</v>
      </c>
      <c r="G52" s="106">
        <v>0</v>
      </c>
    </row>
    <row r="53" spans="1:7" s="7" customFormat="1" ht="16.5" customHeight="1">
      <c r="A53" s="68"/>
      <c r="B53" s="66">
        <v>85231</v>
      </c>
      <c r="C53" s="16" t="s">
        <v>34</v>
      </c>
      <c r="D53" s="75"/>
      <c r="E53" s="101">
        <f>SUM(E54)</f>
        <v>155500</v>
      </c>
      <c r="F53" s="101">
        <f>SUM(F54)</f>
        <v>0</v>
      </c>
      <c r="G53" s="101">
        <f>SUM(G54)</f>
        <v>155500</v>
      </c>
    </row>
    <row r="54" spans="1:7" s="4" customFormat="1" ht="64.5" customHeight="1">
      <c r="A54" s="68"/>
      <c r="B54" s="68"/>
      <c r="C54" s="15" t="s">
        <v>7</v>
      </c>
      <c r="D54" s="97" t="s">
        <v>8</v>
      </c>
      <c r="E54" s="106">
        <v>155500</v>
      </c>
      <c r="F54" s="106">
        <v>0</v>
      </c>
      <c r="G54" s="106">
        <v>155500</v>
      </c>
    </row>
    <row r="55" spans="1:7" s="4" customFormat="1" ht="19.5" customHeight="1">
      <c r="A55" s="68"/>
      <c r="B55" s="66">
        <v>85278</v>
      </c>
      <c r="C55" s="73" t="s">
        <v>123</v>
      </c>
      <c r="D55" s="67"/>
      <c r="E55" s="115">
        <f>SUM(E56)</f>
        <v>72612</v>
      </c>
      <c r="F55" s="115">
        <f>SUM(F56)</f>
        <v>72612</v>
      </c>
      <c r="G55" s="115">
        <f>SUM(G56)</f>
        <v>0</v>
      </c>
    </row>
    <row r="56" spans="1:7" s="4" customFormat="1" ht="64.5" customHeight="1">
      <c r="A56" s="68"/>
      <c r="B56" s="68"/>
      <c r="C56" s="15" t="s">
        <v>18</v>
      </c>
      <c r="D56" s="97" t="s">
        <v>19</v>
      </c>
      <c r="E56" s="106">
        <v>72612</v>
      </c>
      <c r="F56" s="106">
        <v>72612</v>
      </c>
      <c r="G56" s="106"/>
    </row>
    <row r="57" spans="1:7" s="4" customFormat="1" ht="31.5" customHeight="1">
      <c r="A57" s="76">
        <v>853</v>
      </c>
      <c r="B57" s="77"/>
      <c r="C57" s="78" t="s">
        <v>35</v>
      </c>
      <c r="D57" s="98"/>
      <c r="E57" s="100">
        <f aca="true" t="shared" si="1" ref="E57:G58">SUM(E58)</f>
        <v>140000</v>
      </c>
      <c r="F57" s="100">
        <f t="shared" si="1"/>
        <v>0</v>
      </c>
      <c r="G57" s="100">
        <f t="shared" si="1"/>
        <v>140000</v>
      </c>
    </row>
    <row r="58" spans="1:7" s="4" customFormat="1" ht="28.5" customHeight="1">
      <c r="A58" s="68"/>
      <c r="B58" s="79">
        <v>85321</v>
      </c>
      <c r="C58" s="16" t="s">
        <v>36</v>
      </c>
      <c r="D58" s="75"/>
      <c r="E58" s="104">
        <f t="shared" si="1"/>
        <v>140000</v>
      </c>
      <c r="F58" s="104">
        <f t="shared" si="1"/>
        <v>0</v>
      </c>
      <c r="G58" s="104">
        <f t="shared" si="1"/>
        <v>140000</v>
      </c>
    </row>
    <row r="59" spans="1:7" s="4" customFormat="1" ht="64.5" customHeight="1">
      <c r="A59" s="68"/>
      <c r="B59" s="68"/>
      <c r="C59" s="15" t="s">
        <v>7</v>
      </c>
      <c r="D59" s="97" t="s">
        <v>8</v>
      </c>
      <c r="E59" s="106">
        <v>140000</v>
      </c>
      <c r="F59" s="106">
        <v>0</v>
      </c>
      <c r="G59" s="106">
        <v>140000</v>
      </c>
    </row>
    <row r="60" spans="1:7" s="8" customFormat="1" ht="33" customHeight="1">
      <c r="A60" s="80"/>
      <c r="B60" s="80"/>
      <c r="C60" s="81" t="s">
        <v>37</v>
      </c>
      <c r="D60" s="99"/>
      <c r="E60" s="108">
        <f>SUM(E8+E11+E14+E21+E27+E32+E36+E41+E57)</f>
        <v>21187625</v>
      </c>
      <c r="F60" s="108">
        <f>SUM(F8+F11+F14+F21+F27+F32+F36+F41+F57)</f>
        <v>16340358</v>
      </c>
      <c r="G60" s="108">
        <f>SUM(G8+G11+G14+G21+G27+G32+G36+G41+G57)</f>
        <v>4847267</v>
      </c>
    </row>
    <row r="61" spans="1:7" s="8" customFormat="1" ht="15" customHeight="1">
      <c r="A61" s="11"/>
      <c r="B61" s="11"/>
      <c r="C61" s="11"/>
      <c r="D61" s="11"/>
      <c r="E61" s="11"/>
      <c r="F61" s="20"/>
      <c r="G61" s="20"/>
    </row>
    <row r="62" spans="1:7" s="8" customFormat="1" ht="15" customHeight="1">
      <c r="A62" s="11"/>
      <c r="B62" s="11"/>
      <c r="C62" s="11"/>
      <c r="D62" s="11"/>
      <c r="E62" s="11"/>
      <c r="F62" s="20"/>
      <c r="G62" s="20"/>
    </row>
    <row r="63" spans="1:7" ht="15.75">
      <c r="A63" s="11"/>
      <c r="B63" s="11"/>
      <c r="C63" s="11"/>
      <c r="D63" s="11"/>
      <c r="E63" s="11"/>
      <c r="F63" s="126" t="s">
        <v>115</v>
      </c>
      <c r="G63" s="126"/>
    </row>
    <row r="64" spans="1:7" ht="12.75">
      <c r="A64" s="11"/>
      <c r="B64" s="11"/>
      <c r="C64" s="11"/>
      <c r="D64" s="11"/>
      <c r="E64" s="11"/>
      <c r="F64" s="20"/>
      <c r="G64" s="20"/>
    </row>
    <row r="65" spans="1:7" ht="15.75">
      <c r="A65" s="11"/>
      <c r="B65" s="11"/>
      <c r="C65" s="11"/>
      <c r="D65" s="11"/>
      <c r="E65" s="11" t="s">
        <v>42</v>
      </c>
      <c r="F65" s="126" t="s">
        <v>116</v>
      </c>
      <c r="G65" s="126"/>
    </row>
    <row r="66" spans="1:7" ht="12.75">
      <c r="A66" s="11"/>
      <c r="B66" s="11"/>
      <c r="C66" s="11"/>
      <c r="D66" s="11"/>
      <c r="E66" s="11"/>
      <c r="F66" s="20"/>
      <c r="G66" s="20"/>
    </row>
    <row r="67" spans="1:7" ht="12.75">
      <c r="A67" s="11"/>
      <c r="B67" s="11"/>
      <c r="C67" s="11"/>
      <c r="D67" s="11"/>
      <c r="E67" s="11"/>
      <c r="F67" s="20"/>
      <c r="G67" s="20"/>
    </row>
    <row r="68" spans="1:7" ht="12.75">
      <c r="A68" s="11"/>
      <c r="B68" s="11"/>
      <c r="C68" s="11"/>
      <c r="D68" s="11"/>
      <c r="E68" s="11"/>
      <c r="F68" s="20"/>
      <c r="G68" s="20"/>
    </row>
    <row r="69" spans="1:7" ht="12.75">
      <c r="A69" s="11"/>
      <c r="B69" s="11"/>
      <c r="C69" s="11"/>
      <c r="D69" s="11"/>
      <c r="E69" s="11"/>
      <c r="F69" s="20"/>
      <c r="G69" s="20"/>
    </row>
    <row r="70" spans="1:7" ht="12.75">
      <c r="A70" s="11"/>
      <c r="B70" s="11"/>
      <c r="C70" s="11"/>
      <c r="D70" s="11"/>
      <c r="E70" s="11"/>
      <c r="F70" s="20"/>
      <c r="G70" s="20"/>
    </row>
    <row r="71" spans="1:7" ht="12.75">
      <c r="A71" s="11"/>
      <c r="B71" s="11"/>
      <c r="C71" s="11"/>
      <c r="D71" s="11"/>
      <c r="E71" s="11"/>
      <c r="F71" s="20"/>
      <c r="G71" s="20"/>
    </row>
    <row r="72" spans="1:7" ht="12.75">
      <c r="A72" s="11"/>
      <c r="B72" s="11"/>
      <c r="C72" s="11"/>
      <c r="D72" s="11"/>
      <c r="E72" s="11"/>
      <c r="F72" s="20"/>
      <c r="G72" s="20"/>
    </row>
    <row r="73" spans="1:7" ht="12.75">
      <c r="A73" s="11"/>
      <c r="B73" s="11"/>
      <c r="C73" s="11"/>
      <c r="D73" s="11"/>
      <c r="E73" s="11"/>
      <c r="F73" s="20"/>
      <c r="G73" s="20"/>
    </row>
    <row r="74" spans="1:7" ht="12.75">
      <c r="A74" s="11"/>
      <c r="B74" s="11"/>
      <c r="C74" s="11"/>
      <c r="D74" s="11"/>
      <c r="E74" s="11"/>
      <c r="F74" s="20"/>
      <c r="G74" s="20"/>
    </row>
    <row r="75" spans="1:7" ht="12.75">
      <c r="A75" s="11"/>
      <c r="B75" s="11"/>
      <c r="C75" s="11"/>
      <c r="D75" s="11"/>
      <c r="E75" s="11"/>
      <c r="F75" s="20"/>
      <c r="G75" s="20"/>
    </row>
    <row r="76" spans="1:7" ht="12.75">
      <c r="A76" s="11"/>
      <c r="B76" s="11"/>
      <c r="C76" s="11"/>
      <c r="D76" s="11"/>
      <c r="E76" s="11"/>
      <c r="F76" s="20"/>
      <c r="G76" s="20"/>
    </row>
    <row r="77" spans="1:7" ht="12.75">
      <c r="A77" s="11"/>
      <c r="B77" s="11"/>
      <c r="C77" s="11"/>
      <c r="D77" s="11"/>
      <c r="E77" s="11"/>
      <c r="F77" s="20"/>
      <c r="G77" s="20"/>
    </row>
    <row r="78" spans="1:7" ht="12.75">
      <c r="A78" s="11"/>
      <c r="B78" s="11"/>
      <c r="C78" s="11"/>
      <c r="D78" s="11"/>
      <c r="E78" s="11"/>
      <c r="F78" s="20"/>
      <c r="G78" s="20"/>
    </row>
    <row r="79" spans="1:7" ht="12.75">
      <c r="A79" s="11"/>
      <c r="B79" s="11"/>
      <c r="C79" s="11"/>
      <c r="D79" s="11"/>
      <c r="E79" s="11"/>
      <c r="F79" s="20"/>
      <c r="G79" s="20"/>
    </row>
    <row r="80" spans="1:7" ht="12.75">
      <c r="A80" s="11"/>
      <c r="B80" s="11"/>
      <c r="C80" s="11"/>
      <c r="D80" s="11"/>
      <c r="E80" s="11"/>
      <c r="F80" s="20"/>
      <c r="G80" s="20"/>
    </row>
    <row r="81" spans="1:7" ht="12.75">
      <c r="A81" s="11"/>
      <c r="B81" s="11"/>
      <c r="C81" s="11"/>
      <c r="D81" s="11"/>
      <c r="E81" s="11"/>
      <c r="F81" s="20"/>
      <c r="G81" s="20"/>
    </row>
    <row r="82" spans="1:7" ht="12.75">
      <c r="A82" s="11"/>
      <c r="B82" s="11"/>
      <c r="C82" s="11"/>
      <c r="D82" s="11"/>
      <c r="E82" s="11"/>
      <c r="F82" s="20"/>
      <c r="G82" s="20"/>
    </row>
    <row r="83" spans="1:7" ht="12.75">
      <c r="A83" s="11"/>
      <c r="B83" s="11"/>
      <c r="C83" s="11"/>
      <c r="D83" s="11"/>
      <c r="E83" s="11"/>
      <c r="F83" s="20"/>
      <c r="G83" s="20"/>
    </row>
    <row r="84" spans="1:7" ht="12.75">
      <c r="A84" s="11"/>
      <c r="B84" s="11"/>
      <c r="C84" s="11"/>
      <c r="D84" s="11"/>
      <c r="E84" s="11"/>
      <c r="F84" s="20"/>
      <c r="G84" s="20"/>
    </row>
    <row r="85" spans="1:7" ht="12.75">
      <c r="A85" s="11"/>
      <c r="B85" s="11"/>
      <c r="C85" s="11"/>
      <c r="D85" s="11"/>
      <c r="E85" s="11"/>
      <c r="F85" s="20"/>
      <c r="G85" s="20"/>
    </row>
    <row r="86" spans="1:7" ht="12.75">
      <c r="A86" s="11"/>
      <c r="B86" s="11"/>
      <c r="C86" s="11"/>
      <c r="D86" s="11"/>
      <c r="E86" s="11"/>
      <c r="F86" s="20"/>
      <c r="G86" s="20"/>
    </row>
    <row r="87" spans="1:7" ht="12.75">
      <c r="A87" s="11"/>
      <c r="B87" s="11"/>
      <c r="C87" s="11"/>
      <c r="D87" s="11"/>
      <c r="E87" s="11"/>
      <c r="F87" s="20"/>
      <c r="G87" s="20"/>
    </row>
    <row r="88" spans="1:7" ht="12.75">
      <c r="A88" s="11"/>
      <c r="B88" s="11"/>
      <c r="C88" s="11"/>
      <c r="D88" s="11"/>
      <c r="E88" s="11"/>
      <c r="F88" s="20"/>
      <c r="G88" s="20"/>
    </row>
    <row r="89" spans="1:7" ht="12.75">
      <c r="A89" s="11"/>
      <c r="B89" s="11"/>
      <c r="C89" s="11"/>
      <c r="D89" s="11"/>
      <c r="E89" s="11"/>
      <c r="F89" s="20"/>
      <c r="G89" s="20"/>
    </row>
    <row r="90" spans="1:7" ht="12.75">
      <c r="A90" s="11"/>
      <c r="B90" s="11"/>
      <c r="C90" s="11"/>
      <c r="D90" s="11"/>
      <c r="E90" s="11"/>
      <c r="F90" s="20"/>
      <c r="G90" s="20"/>
    </row>
    <row r="91" spans="1:7" ht="12.75">
      <c r="A91" s="11"/>
      <c r="B91" s="11"/>
      <c r="C91" s="11"/>
      <c r="D91" s="11"/>
      <c r="E91" s="11"/>
      <c r="F91" s="20"/>
      <c r="G91" s="20"/>
    </row>
    <row r="92" spans="1:7" ht="12.75">
      <c r="A92" s="11"/>
      <c r="B92" s="11"/>
      <c r="C92" s="11"/>
      <c r="D92" s="11"/>
      <c r="E92" s="11"/>
      <c r="F92" s="20"/>
      <c r="G92" s="20"/>
    </row>
    <row r="93" spans="1:7" ht="12.75">
      <c r="A93" s="11"/>
      <c r="B93" s="11"/>
      <c r="C93" s="11"/>
      <c r="D93" s="11"/>
      <c r="E93" s="11"/>
      <c r="F93" s="20"/>
      <c r="G93" s="20"/>
    </row>
    <row r="94" spans="1:7" ht="12.75">
      <c r="A94" s="11"/>
      <c r="B94" s="11"/>
      <c r="C94" s="11"/>
      <c r="D94" s="11"/>
      <c r="E94" s="11"/>
      <c r="F94" s="20"/>
      <c r="G94" s="20"/>
    </row>
    <row r="95" spans="1:7" ht="12.75">
      <c r="A95" s="11"/>
      <c r="B95" s="11"/>
      <c r="C95" s="11"/>
      <c r="D95" s="11"/>
      <c r="E95" s="11"/>
      <c r="F95" s="20"/>
      <c r="G95" s="20"/>
    </row>
    <row r="96" spans="1:7" ht="12.75">
      <c r="A96" s="11"/>
      <c r="B96" s="11"/>
      <c r="C96" s="11"/>
      <c r="D96" s="11"/>
      <c r="E96" s="11"/>
      <c r="F96" s="20"/>
      <c r="G96" s="20"/>
    </row>
    <row r="97" spans="1:7" ht="12.75">
      <c r="A97" s="11"/>
      <c r="B97" s="11"/>
      <c r="C97" s="11"/>
      <c r="D97" s="11"/>
      <c r="E97" s="11"/>
      <c r="F97" s="20"/>
      <c r="G97" s="20"/>
    </row>
    <row r="98" spans="1:7" ht="12.75">
      <c r="A98" s="11"/>
      <c r="B98" s="11"/>
      <c r="C98" s="11"/>
      <c r="D98" s="11"/>
      <c r="E98" s="11"/>
      <c r="F98" s="20"/>
      <c r="G98" s="20"/>
    </row>
    <row r="99" spans="1:7" ht="12.75">
      <c r="A99" s="11"/>
      <c r="B99" s="11"/>
      <c r="C99" s="11"/>
      <c r="D99" s="11"/>
      <c r="E99" s="11"/>
      <c r="F99" s="20"/>
      <c r="G99" s="20"/>
    </row>
    <row r="100" spans="1:7" ht="12.75">
      <c r="A100" s="11"/>
      <c r="B100" s="11"/>
      <c r="C100" s="11"/>
      <c r="D100" s="11"/>
      <c r="E100" s="11"/>
      <c r="F100" s="20"/>
      <c r="G100" s="20"/>
    </row>
    <row r="101" spans="1:7" ht="12.75">
      <c r="A101" s="11"/>
      <c r="B101" s="11"/>
      <c r="C101" s="11"/>
      <c r="D101" s="11"/>
      <c r="E101" s="11"/>
      <c r="F101" s="20"/>
      <c r="G101" s="20"/>
    </row>
    <row r="102" spans="1:7" ht="12.75">
      <c r="A102" s="11"/>
      <c r="B102" s="11"/>
      <c r="C102" s="11"/>
      <c r="D102" s="11"/>
      <c r="E102" s="11"/>
      <c r="F102" s="20"/>
      <c r="G102" s="20"/>
    </row>
    <row r="103" spans="1:7" ht="12.75">
      <c r="A103" s="11"/>
      <c r="B103" s="11"/>
      <c r="C103" s="11"/>
      <c r="D103" s="11"/>
      <c r="E103" s="11"/>
      <c r="F103" s="20"/>
      <c r="G103" s="20"/>
    </row>
    <row r="104" spans="1:7" ht="12.75">
      <c r="A104" s="11"/>
      <c r="B104" s="11"/>
      <c r="C104" s="11"/>
      <c r="D104" s="11"/>
      <c r="E104" s="11"/>
      <c r="F104" s="20"/>
      <c r="G104" s="20"/>
    </row>
    <row r="105" spans="1:7" ht="12.75">
      <c r="A105" s="11"/>
      <c r="B105" s="11"/>
      <c r="C105" s="11"/>
      <c r="D105" s="11"/>
      <c r="E105" s="11"/>
      <c r="F105" s="20"/>
      <c r="G105" s="20"/>
    </row>
    <row r="106" spans="1:7" ht="12.75">
      <c r="A106" s="11"/>
      <c r="B106" s="11"/>
      <c r="C106" s="11"/>
      <c r="D106" s="11"/>
      <c r="E106" s="11"/>
      <c r="F106" s="20"/>
      <c r="G106" s="20"/>
    </row>
    <row r="107" spans="1:7" ht="12.75">
      <c r="A107" s="11"/>
      <c r="B107" s="11"/>
      <c r="C107" s="11"/>
      <c r="D107" s="11"/>
      <c r="E107" s="11"/>
      <c r="F107" s="20"/>
      <c r="G107" s="20"/>
    </row>
    <row r="108" spans="1:7" ht="12.75">
      <c r="A108" s="11"/>
      <c r="B108" s="11"/>
      <c r="C108" s="11"/>
      <c r="D108" s="11"/>
      <c r="E108" s="11"/>
      <c r="F108" s="20"/>
      <c r="G108" s="20"/>
    </row>
    <row r="109" spans="1:7" ht="12.75">
      <c r="A109" s="11"/>
      <c r="B109" s="11"/>
      <c r="C109" s="11"/>
      <c r="D109" s="11"/>
      <c r="E109" s="11"/>
      <c r="F109" s="20"/>
      <c r="G109" s="20"/>
    </row>
    <row r="110" spans="1:7" ht="12.75">
      <c r="A110" s="11"/>
      <c r="B110" s="11"/>
      <c r="C110" s="11"/>
      <c r="D110" s="11"/>
      <c r="E110" s="11"/>
      <c r="F110" s="20"/>
      <c r="G110" s="20"/>
    </row>
    <row r="111" spans="1:7" ht="13.5">
      <c r="A111" s="12"/>
      <c r="B111" s="12"/>
      <c r="C111" s="12"/>
      <c r="D111" s="12"/>
      <c r="E111" s="21"/>
      <c r="F111" s="20" t="s">
        <v>43</v>
      </c>
      <c r="G111" s="22"/>
    </row>
    <row r="112" spans="1:7" ht="13.5">
      <c r="A112" s="12"/>
      <c r="B112" s="12"/>
      <c r="C112" s="12"/>
      <c r="D112" s="12"/>
      <c r="E112" s="21"/>
      <c r="F112" s="22"/>
      <c r="G112" s="22"/>
    </row>
    <row r="113" spans="1:7" ht="20.25">
      <c r="A113" s="123" t="s">
        <v>112</v>
      </c>
      <c r="B113" s="125"/>
      <c r="C113" s="125"/>
      <c r="D113" s="125"/>
      <c r="E113" s="125"/>
      <c r="F113" s="125"/>
      <c r="G113" s="125"/>
    </row>
    <row r="114" spans="1:7" ht="15" customHeight="1">
      <c r="A114" s="12"/>
      <c r="B114" s="12"/>
      <c r="C114" s="12"/>
      <c r="D114" s="12"/>
      <c r="E114" s="23"/>
      <c r="F114" s="23"/>
      <c r="G114" s="23"/>
    </row>
    <row r="115" spans="1:7" ht="46.5" customHeight="1">
      <c r="A115" s="127" t="s">
        <v>44</v>
      </c>
      <c r="B115" s="127" t="s">
        <v>4</v>
      </c>
      <c r="C115" s="127" t="s">
        <v>5</v>
      </c>
      <c r="D115" s="127" t="s">
        <v>6</v>
      </c>
      <c r="E115" s="129" t="s">
        <v>45</v>
      </c>
      <c r="F115" s="130" t="s">
        <v>114</v>
      </c>
      <c r="G115" s="131"/>
    </row>
    <row r="116" spans="1:7" ht="36" customHeight="1">
      <c r="A116" s="128"/>
      <c r="B116" s="128"/>
      <c r="C116" s="128"/>
      <c r="D116" s="128"/>
      <c r="E116" s="129"/>
      <c r="F116" s="27" t="s">
        <v>0</v>
      </c>
      <c r="G116" s="27" t="s">
        <v>1</v>
      </c>
    </row>
    <row r="117" spans="1:7" ht="12.75">
      <c r="A117" s="29">
        <v>1</v>
      </c>
      <c r="B117" s="29">
        <v>2</v>
      </c>
      <c r="C117" s="30">
        <v>3</v>
      </c>
      <c r="D117" s="29">
        <v>4</v>
      </c>
      <c r="E117" s="30">
        <v>5</v>
      </c>
      <c r="F117" s="30">
        <v>6</v>
      </c>
      <c r="G117" s="30">
        <v>7</v>
      </c>
    </row>
    <row r="118" spans="1:7" ht="12.75">
      <c r="A118" s="85" t="s">
        <v>117</v>
      </c>
      <c r="B118" s="85"/>
      <c r="C118" s="87" t="s">
        <v>126</v>
      </c>
      <c r="D118" s="83"/>
      <c r="E118" s="89">
        <f aca="true" t="shared" si="2" ref="E118:G119">SUM(E119)</f>
        <v>1556</v>
      </c>
      <c r="F118" s="89">
        <f t="shared" si="2"/>
        <v>1556</v>
      </c>
      <c r="G118" s="89">
        <f t="shared" si="2"/>
        <v>0</v>
      </c>
    </row>
    <row r="119" spans="1:7" ht="12.75">
      <c r="A119" s="117"/>
      <c r="B119" s="86" t="s">
        <v>118</v>
      </c>
      <c r="C119" s="88" t="s">
        <v>127</v>
      </c>
      <c r="D119" s="84"/>
      <c r="E119" s="90">
        <f t="shared" si="2"/>
        <v>1556</v>
      </c>
      <c r="F119" s="90">
        <f t="shared" si="2"/>
        <v>1556</v>
      </c>
      <c r="G119" s="90">
        <f t="shared" si="2"/>
        <v>0</v>
      </c>
    </row>
    <row r="120" spans="1:7" ht="12.75">
      <c r="A120" s="29"/>
      <c r="B120" s="29"/>
      <c r="C120" s="119" t="s">
        <v>62</v>
      </c>
      <c r="D120" s="120">
        <v>3030</v>
      </c>
      <c r="E120" s="121">
        <v>1556</v>
      </c>
      <c r="F120" s="121">
        <f>E120</f>
        <v>1556</v>
      </c>
      <c r="G120" s="121"/>
    </row>
    <row r="121" spans="1:7" ht="12.75">
      <c r="A121" s="31">
        <v>700</v>
      </c>
      <c r="B121" s="32"/>
      <c r="C121" s="33" t="s">
        <v>9</v>
      </c>
      <c r="D121" s="31"/>
      <c r="E121" s="132">
        <f>IF(SUM(E122,)&gt;0,SUM(E122),"")</f>
        <v>57808</v>
      </c>
      <c r="F121" s="132">
        <f>SUM(F122)</f>
        <v>0</v>
      </c>
      <c r="G121" s="132">
        <f>IF(SUM(G122,)&gt;0,SUM(G122),"")</f>
        <v>57808</v>
      </c>
    </row>
    <row r="122" spans="1:7" ht="24">
      <c r="A122" s="34"/>
      <c r="B122" s="24">
        <v>70005</v>
      </c>
      <c r="C122" s="35" t="s">
        <v>10</v>
      </c>
      <c r="D122" s="36"/>
      <c r="E122" s="133">
        <f>SUM(E124:E126)</f>
        <v>57808</v>
      </c>
      <c r="F122" s="133">
        <f>SUM(F124:F126)</f>
        <v>0</v>
      </c>
      <c r="G122" s="133">
        <f>SUM(G124:G126)</f>
        <v>57808</v>
      </c>
    </row>
    <row r="123" spans="1:7" ht="12.75">
      <c r="A123" s="37"/>
      <c r="B123" s="38"/>
      <c r="C123" s="39" t="s">
        <v>46</v>
      </c>
      <c r="D123" s="40">
        <v>4300</v>
      </c>
      <c r="E123" s="134">
        <f>IF(SUM(E124:E124)&gt;0,SUM(E124:E124),"")</f>
        <v>27765</v>
      </c>
      <c r="F123" s="134">
        <f>IF(SUM(F124:F124)&gt;0,SUM(F124:F124),"")</f>
      </c>
      <c r="G123" s="134">
        <f>IF(SUM(G124:G124)&gt;0,SUM(G124:G124),"")</f>
        <v>27765</v>
      </c>
    </row>
    <row r="124" spans="1:7" ht="12.75">
      <c r="A124" s="40"/>
      <c r="B124" s="41"/>
      <c r="C124" s="39" t="s">
        <v>47</v>
      </c>
      <c r="D124" s="40"/>
      <c r="E124" s="135">
        <v>27765</v>
      </c>
      <c r="F124" s="135"/>
      <c r="G124" s="135">
        <f>E124</f>
        <v>27765</v>
      </c>
    </row>
    <row r="125" spans="1:7" ht="12.75">
      <c r="A125" s="40"/>
      <c r="B125" s="41"/>
      <c r="C125" s="39" t="s">
        <v>58</v>
      </c>
      <c r="D125" s="40">
        <v>4170</v>
      </c>
      <c r="E125" s="135">
        <v>5667</v>
      </c>
      <c r="F125" s="135"/>
      <c r="G125" s="135">
        <f>E125</f>
        <v>5667</v>
      </c>
    </row>
    <row r="126" spans="1:7" ht="12.75">
      <c r="A126" s="40"/>
      <c r="B126" s="41"/>
      <c r="C126" s="39" t="s">
        <v>111</v>
      </c>
      <c r="D126" s="40">
        <v>4530</v>
      </c>
      <c r="E126" s="135">
        <v>24376</v>
      </c>
      <c r="F126" s="135"/>
      <c r="G126" s="135">
        <f>E126</f>
        <v>24376</v>
      </c>
    </row>
    <row r="127" spans="1:7" ht="12.75">
      <c r="A127" s="31">
        <v>710</v>
      </c>
      <c r="B127" s="32"/>
      <c r="C127" s="33" t="s">
        <v>11</v>
      </c>
      <c r="D127" s="31"/>
      <c r="E127" s="132">
        <f>IF(SUM(E128,E130,E132)&gt;0,SUM(E128,E130,E132),"")</f>
        <v>311000</v>
      </c>
      <c r="F127" s="132">
        <f>SUM(F128+F130+F132)</f>
        <v>0</v>
      </c>
      <c r="G127" s="132">
        <f>IF(SUM(G128,G130,G132)&gt;0,SUM(G128,G130,G132),"")</f>
        <v>311000</v>
      </c>
    </row>
    <row r="128" spans="1:7" ht="12.75">
      <c r="A128" s="34"/>
      <c r="B128" s="24">
        <v>71013</v>
      </c>
      <c r="C128" s="35" t="s">
        <v>12</v>
      </c>
      <c r="D128" s="36"/>
      <c r="E128" s="133">
        <f>IF(SUM(E129:E129)&gt;0,SUM(E129:E129),"")</f>
        <v>85000</v>
      </c>
      <c r="F128" s="133">
        <f>SUM(F129)</f>
        <v>0</v>
      </c>
      <c r="G128" s="133">
        <f>IF(SUM(G129:G129)&gt;0,SUM(G129:G129),"")</f>
        <v>85000</v>
      </c>
    </row>
    <row r="129" spans="1:7" ht="12.75">
      <c r="A129" s="40"/>
      <c r="B129" s="41"/>
      <c r="C129" s="39" t="s">
        <v>48</v>
      </c>
      <c r="D129" s="40">
        <v>4300</v>
      </c>
      <c r="E129" s="135">
        <v>85000</v>
      </c>
      <c r="F129" s="135"/>
      <c r="G129" s="135">
        <f>E129</f>
        <v>85000</v>
      </c>
    </row>
    <row r="130" spans="1:7" ht="24">
      <c r="A130" s="34"/>
      <c r="B130" s="24">
        <v>71014</v>
      </c>
      <c r="C130" s="35" t="s">
        <v>14</v>
      </c>
      <c r="D130" s="36"/>
      <c r="E130" s="133">
        <f>IF(SUM(E131:E131)&gt;0,SUM(E131:E131),"")</f>
        <v>20000</v>
      </c>
      <c r="F130" s="133">
        <f>SUM(F131)</f>
        <v>0</v>
      </c>
      <c r="G130" s="133">
        <f>IF(SUM(G131:G131)&gt;0,SUM(G131:G131),"")</f>
        <v>20000</v>
      </c>
    </row>
    <row r="131" spans="1:7" ht="12.75">
      <c r="A131" s="40"/>
      <c r="B131" s="41"/>
      <c r="C131" s="39" t="s">
        <v>49</v>
      </c>
      <c r="D131" s="40">
        <v>4300</v>
      </c>
      <c r="E131" s="135">
        <v>20000</v>
      </c>
      <c r="F131" s="135"/>
      <c r="G131" s="135">
        <f aca="true" t="shared" si="3" ref="G131:G144">E131</f>
        <v>20000</v>
      </c>
    </row>
    <row r="132" spans="1:7" ht="12.75">
      <c r="A132" s="34"/>
      <c r="B132" s="24">
        <v>71015</v>
      </c>
      <c r="C132" s="35" t="s">
        <v>15</v>
      </c>
      <c r="D132" s="36"/>
      <c r="E132" s="133">
        <f>SUM(E133:E144)</f>
        <v>206000</v>
      </c>
      <c r="F132" s="133">
        <f>SUM(F133:F144)</f>
        <v>0</v>
      </c>
      <c r="G132" s="136">
        <f>SUM(G133:G144)</f>
        <v>206000</v>
      </c>
    </row>
    <row r="133" spans="1:7" ht="12.75" customHeight="1">
      <c r="A133" s="40"/>
      <c r="B133" s="41"/>
      <c r="C133" s="39" t="s">
        <v>50</v>
      </c>
      <c r="D133" s="40">
        <v>4010</v>
      </c>
      <c r="E133" s="135">
        <v>43602</v>
      </c>
      <c r="F133" s="135"/>
      <c r="G133" s="135">
        <f t="shared" si="3"/>
        <v>43602</v>
      </c>
    </row>
    <row r="134" spans="1:7" ht="24.75" customHeight="1">
      <c r="A134" s="40"/>
      <c r="B134" s="41"/>
      <c r="C134" s="39" t="s">
        <v>125</v>
      </c>
      <c r="D134" s="40">
        <v>3020</v>
      </c>
      <c r="E134" s="135">
        <v>2383</v>
      </c>
      <c r="F134" s="135"/>
      <c r="G134" s="135">
        <f t="shared" si="3"/>
        <v>2383</v>
      </c>
    </row>
    <row r="135" spans="1:7" ht="24">
      <c r="A135" s="40"/>
      <c r="B135" s="41"/>
      <c r="C135" s="39" t="s">
        <v>51</v>
      </c>
      <c r="D135" s="40">
        <v>4020</v>
      </c>
      <c r="E135" s="135">
        <v>89646</v>
      </c>
      <c r="F135" s="135"/>
      <c r="G135" s="135">
        <f t="shared" si="3"/>
        <v>89646</v>
      </c>
    </row>
    <row r="136" spans="1:7" ht="12.75">
      <c r="A136" s="40"/>
      <c r="B136" s="41"/>
      <c r="C136" s="39" t="s">
        <v>52</v>
      </c>
      <c r="D136" s="40">
        <v>4040</v>
      </c>
      <c r="E136" s="135">
        <v>9446</v>
      </c>
      <c r="F136" s="135"/>
      <c r="G136" s="135">
        <f>E136</f>
        <v>9446</v>
      </c>
    </row>
    <row r="137" spans="1:7" ht="12.75">
      <c r="A137" s="40"/>
      <c r="B137" s="41"/>
      <c r="C137" s="39" t="s">
        <v>53</v>
      </c>
      <c r="D137" s="40">
        <v>4110</v>
      </c>
      <c r="E137" s="135">
        <v>25790</v>
      </c>
      <c r="F137" s="135"/>
      <c r="G137" s="135">
        <f>E137</f>
        <v>25790</v>
      </c>
    </row>
    <row r="138" spans="1:7" ht="12.75">
      <c r="A138" s="40"/>
      <c r="B138" s="41"/>
      <c r="C138" s="39" t="s">
        <v>54</v>
      </c>
      <c r="D138" s="40">
        <v>4120</v>
      </c>
      <c r="E138" s="135">
        <v>3492</v>
      </c>
      <c r="F138" s="135"/>
      <c r="G138" s="135">
        <f>E138</f>
        <v>3492</v>
      </c>
    </row>
    <row r="139" spans="1:7" ht="12.75">
      <c r="A139" s="40"/>
      <c r="B139" s="41"/>
      <c r="C139" s="39" t="s">
        <v>55</v>
      </c>
      <c r="D139" s="40">
        <v>4210</v>
      </c>
      <c r="E139" s="135">
        <v>23737</v>
      </c>
      <c r="F139" s="135"/>
      <c r="G139" s="135">
        <f t="shared" si="3"/>
        <v>23737</v>
      </c>
    </row>
    <row r="140" spans="1:7" ht="12.75">
      <c r="A140" s="40"/>
      <c r="B140" s="41"/>
      <c r="C140" s="39" t="s">
        <v>48</v>
      </c>
      <c r="D140" s="40">
        <v>4300</v>
      </c>
      <c r="E140" s="135">
        <v>2495</v>
      </c>
      <c r="F140" s="135"/>
      <c r="G140" s="135">
        <f t="shared" si="3"/>
        <v>2495</v>
      </c>
    </row>
    <row r="141" spans="1:7" ht="12.75">
      <c r="A141" s="40"/>
      <c r="B141" s="41"/>
      <c r="C141" s="39" t="s">
        <v>56</v>
      </c>
      <c r="D141" s="40">
        <v>4410</v>
      </c>
      <c r="E141" s="135">
        <v>276</v>
      </c>
      <c r="F141" s="135"/>
      <c r="G141" s="135">
        <f t="shared" si="3"/>
        <v>276</v>
      </c>
    </row>
    <row r="142" spans="1:7" ht="12.75">
      <c r="A142" s="40"/>
      <c r="B142" s="41"/>
      <c r="C142" s="39" t="s">
        <v>57</v>
      </c>
      <c r="D142" s="40">
        <v>4440</v>
      </c>
      <c r="E142" s="135">
        <v>3821</v>
      </c>
      <c r="F142" s="135"/>
      <c r="G142" s="135">
        <f t="shared" si="3"/>
        <v>3821</v>
      </c>
    </row>
    <row r="143" spans="1:7" ht="12.75">
      <c r="A143" s="40"/>
      <c r="B143" s="41"/>
      <c r="C143" s="39" t="s">
        <v>105</v>
      </c>
      <c r="D143" s="40">
        <v>4430</v>
      </c>
      <c r="E143" s="135">
        <v>1228</v>
      </c>
      <c r="F143" s="135"/>
      <c r="G143" s="135">
        <f t="shared" si="3"/>
        <v>1228</v>
      </c>
    </row>
    <row r="144" spans="1:7" ht="12.75">
      <c r="A144" s="40"/>
      <c r="B144" s="41"/>
      <c r="C144" s="39" t="s">
        <v>106</v>
      </c>
      <c r="D144" s="40">
        <v>4280</v>
      </c>
      <c r="E144" s="135">
        <v>84</v>
      </c>
      <c r="F144" s="135"/>
      <c r="G144" s="135">
        <f t="shared" si="3"/>
        <v>84</v>
      </c>
    </row>
    <row r="145" spans="1:7" ht="12.75">
      <c r="A145" s="31">
        <v>750</v>
      </c>
      <c r="B145" s="32"/>
      <c r="C145" s="33" t="s">
        <v>16</v>
      </c>
      <c r="D145" s="31"/>
      <c r="E145" s="132">
        <f>SUM(F145:G145)</f>
        <v>692119</v>
      </c>
      <c r="F145" s="132">
        <f>SUM(F146+F156)</f>
        <v>497000</v>
      </c>
      <c r="G145" s="132">
        <f>IF(SUM(G146,G156)&gt;0,SUM(G146,G156),"")</f>
        <v>195119</v>
      </c>
    </row>
    <row r="146" spans="1:7" ht="12.75">
      <c r="A146" s="42"/>
      <c r="B146" s="24">
        <v>75011</v>
      </c>
      <c r="C146" s="35" t="s">
        <v>17</v>
      </c>
      <c r="D146" s="36"/>
      <c r="E146" s="133">
        <f>SUM(E147:E155)</f>
        <v>668119</v>
      </c>
      <c r="F146" s="133">
        <f>SUM(F147:F155)</f>
        <v>497000</v>
      </c>
      <c r="G146" s="133">
        <f>SUM(G147:G155)</f>
        <v>171119</v>
      </c>
    </row>
    <row r="147" spans="1:7" ht="24">
      <c r="A147" s="42"/>
      <c r="B147" s="43"/>
      <c r="C147" s="44" t="s">
        <v>109</v>
      </c>
      <c r="D147" s="45">
        <v>3020</v>
      </c>
      <c r="E147" s="137">
        <f>SUM(F147:G147)</f>
        <v>2</v>
      </c>
      <c r="F147" s="137"/>
      <c r="G147" s="137">
        <v>2</v>
      </c>
    </row>
    <row r="148" spans="1:7" ht="12.75" customHeight="1">
      <c r="A148" s="40"/>
      <c r="B148" s="41"/>
      <c r="C148" s="39" t="s">
        <v>50</v>
      </c>
      <c r="D148" s="40">
        <v>4010</v>
      </c>
      <c r="E148" s="137">
        <f aca="true" t="shared" si="4" ref="E148:E155">SUM(F148:G148)</f>
        <v>477734</v>
      </c>
      <c r="F148" s="138">
        <v>362652</v>
      </c>
      <c r="G148" s="135">
        <v>115082</v>
      </c>
    </row>
    <row r="149" spans="1:7" ht="12.75">
      <c r="A149" s="40"/>
      <c r="B149" s="41"/>
      <c r="C149" s="39" t="s">
        <v>52</v>
      </c>
      <c r="D149" s="40">
        <v>4040</v>
      </c>
      <c r="E149" s="137">
        <f t="shared" si="4"/>
        <v>40259</v>
      </c>
      <c r="F149" s="138">
        <v>30081</v>
      </c>
      <c r="G149" s="135">
        <v>10178</v>
      </c>
    </row>
    <row r="150" spans="1:7" ht="12.75">
      <c r="A150" s="40"/>
      <c r="B150" s="41"/>
      <c r="C150" s="39" t="s">
        <v>53</v>
      </c>
      <c r="D150" s="40">
        <v>4110</v>
      </c>
      <c r="E150" s="137">
        <f t="shared" si="4"/>
        <v>88192</v>
      </c>
      <c r="F150" s="138">
        <v>66806</v>
      </c>
      <c r="G150" s="135">
        <v>21386</v>
      </c>
    </row>
    <row r="151" spans="1:7" ht="12.75">
      <c r="A151" s="40"/>
      <c r="B151" s="41"/>
      <c r="C151" s="39" t="s">
        <v>54</v>
      </c>
      <c r="D151" s="40">
        <v>4120</v>
      </c>
      <c r="E151" s="137">
        <f t="shared" si="4"/>
        <v>12160</v>
      </c>
      <c r="F151" s="139">
        <v>8604</v>
      </c>
      <c r="G151" s="135">
        <v>3556</v>
      </c>
    </row>
    <row r="152" spans="1:7" ht="12.75">
      <c r="A152" s="40"/>
      <c r="B152" s="41"/>
      <c r="C152" s="39" t="s">
        <v>55</v>
      </c>
      <c r="D152" s="40">
        <v>4210</v>
      </c>
      <c r="E152" s="137">
        <f t="shared" si="4"/>
        <v>18236</v>
      </c>
      <c r="F152" s="138">
        <v>11608</v>
      </c>
      <c r="G152" s="135">
        <v>6628</v>
      </c>
    </row>
    <row r="153" spans="1:7" ht="12.75">
      <c r="A153" s="40"/>
      <c r="B153" s="41"/>
      <c r="C153" s="39" t="s">
        <v>48</v>
      </c>
      <c r="D153" s="40">
        <v>4300</v>
      </c>
      <c r="E153" s="137">
        <f t="shared" si="4"/>
        <v>20868</v>
      </c>
      <c r="F153" s="139">
        <v>15764</v>
      </c>
      <c r="G153" s="135">
        <v>5104</v>
      </c>
    </row>
    <row r="154" spans="1:7" ht="12.75">
      <c r="A154" s="40"/>
      <c r="B154" s="41"/>
      <c r="C154" s="39" t="s">
        <v>56</v>
      </c>
      <c r="D154" s="40">
        <v>4410</v>
      </c>
      <c r="E154" s="137">
        <f t="shared" si="4"/>
        <v>54</v>
      </c>
      <c r="F154" s="138">
        <v>32</v>
      </c>
      <c r="G154" s="135">
        <v>22</v>
      </c>
    </row>
    <row r="155" spans="1:7" ht="12.75">
      <c r="A155" s="40"/>
      <c r="B155" s="41"/>
      <c r="C155" s="39" t="s">
        <v>57</v>
      </c>
      <c r="D155" s="40">
        <v>4440</v>
      </c>
      <c r="E155" s="137">
        <f t="shared" si="4"/>
        <v>10614</v>
      </c>
      <c r="F155" s="139">
        <v>1453</v>
      </c>
      <c r="G155" s="135">
        <v>9161</v>
      </c>
    </row>
    <row r="156" spans="1:7" ht="12.75">
      <c r="A156" s="42"/>
      <c r="B156" s="24">
        <v>75045</v>
      </c>
      <c r="C156" s="35" t="s">
        <v>20</v>
      </c>
      <c r="D156" s="36"/>
      <c r="E156" s="133">
        <f>IF(SUM(E157:E161)&gt;0,SUM(E157:E161),"")</f>
        <v>24000</v>
      </c>
      <c r="F156" s="133">
        <f>SUM(F157:F161)</f>
        <v>0</v>
      </c>
      <c r="G156" s="133">
        <f>IF(SUM(G157:G161)&gt;0,SUM(G157:G161),"")</f>
        <v>24000</v>
      </c>
    </row>
    <row r="157" spans="1:7" ht="12.75">
      <c r="A157" s="40"/>
      <c r="B157" s="41"/>
      <c r="C157" s="39" t="s">
        <v>53</v>
      </c>
      <c r="D157" s="40">
        <v>4110</v>
      </c>
      <c r="E157" s="135">
        <v>574</v>
      </c>
      <c r="F157" s="135"/>
      <c r="G157" s="135">
        <f>E157</f>
        <v>574</v>
      </c>
    </row>
    <row r="158" spans="1:7" ht="12.75">
      <c r="A158" s="40"/>
      <c r="B158" s="41"/>
      <c r="C158" s="39" t="s">
        <v>54</v>
      </c>
      <c r="D158" s="40">
        <v>4120</v>
      </c>
      <c r="E158" s="135">
        <v>81</v>
      </c>
      <c r="F158" s="135"/>
      <c r="G158" s="135">
        <f>E158</f>
        <v>81</v>
      </c>
    </row>
    <row r="159" spans="1:7" ht="12.75">
      <c r="A159" s="40"/>
      <c r="B159" s="41"/>
      <c r="C159" s="39" t="s">
        <v>58</v>
      </c>
      <c r="D159" s="40">
        <v>4170</v>
      </c>
      <c r="E159" s="135">
        <v>16680</v>
      </c>
      <c r="F159" s="135"/>
      <c r="G159" s="135">
        <f>E159</f>
        <v>16680</v>
      </c>
    </row>
    <row r="160" spans="1:7" ht="12.75">
      <c r="A160" s="40"/>
      <c r="B160" s="41"/>
      <c r="C160" s="39" t="s">
        <v>59</v>
      </c>
      <c r="D160" s="40">
        <v>4210</v>
      </c>
      <c r="E160" s="135">
        <v>3993</v>
      </c>
      <c r="F160" s="135"/>
      <c r="G160" s="135">
        <f>E160</f>
        <v>3993</v>
      </c>
    </row>
    <row r="161" spans="1:7" ht="12.75">
      <c r="A161" s="40"/>
      <c r="B161" s="41"/>
      <c r="C161" s="39" t="s">
        <v>48</v>
      </c>
      <c r="D161" s="40">
        <v>4300</v>
      </c>
      <c r="E161" s="135">
        <v>2672</v>
      </c>
      <c r="F161" s="135"/>
      <c r="G161" s="135">
        <f>E161</f>
        <v>2672</v>
      </c>
    </row>
    <row r="162" spans="1:7" ht="36">
      <c r="A162" s="31">
        <v>751</v>
      </c>
      <c r="B162" s="32"/>
      <c r="C162" s="33" t="s">
        <v>60</v>
      </c>
      <c r="D162" s="31"/>
      <c r="E162" s="132">
        <f>SUM(E163+E165)</f>
        <v>162390</v>
      </c>
      <c r="F162" s="132">
        <f>SUM(F163+F165)</f>
        <v>162390</v>
      </c>
      <c r="G162" s="132">
        <f>SUM(G163+G165)</f>
        <v>0</v>
      </c>
    </row>
    <row r="163" spans="1:7" ht="28.5" customHeight="1">
      <c r="A163" s="42"/>
      <c r="B163" s="24">
        <v>75101</v>
      </c>
      <c r="C163" s="35" t="s">
        <v>61</v>
      </c>
      <c r="D163" s="36"/>
      <c r="E163" s="133">
        <f>SUM(E164)</f>
        <v>7954</v>
      </c>
      <c r="F163" s="133">
        <f>SUM(F164)</f>
        <v>7954</v>
      </c>
      <c r="G163" s="133">
        <f>SUM(G164)</f>
        <v>0</v>
      </c>
    </row>
    <row r="164" spans="1:7" ht="12.75" customHeight="1">
      <c r="A164" s="40"/>
      <c r="B164" s="41"/>
      <c r="C164" s="39" t="s">
        <v>50</v>
      </c>
      <c r="D164" s="40">
        <v>4010</v>
      </c>
      <c r="E164" s="135">
        <v>7954</v>
      </c>
      <c r="F164" s="135">
        <v>7954</v>
      </c>
      <c r="G164" s="135"/>
    </row>
    <row r="165" spans="1:7" ht="65.25" customHeight="1">
      <c r="A165" s="40"/>
      <c r="B165" s="66">
        <v>75109</v>
      </c>
      <c r="C165" s="116" t="s">
        <v>124</v>
      </c>
      <c r="D165" s="118"/>
      <c r="E165" s="136">
        <f>SUM(E166:E172)</f>
        <v>154436</v>
      </c>
      <c r="F165" s="136">
        <f>SUM(F166:F172)</f>
        <v>154436</v>
      </c>
      <c r="G165" s="136">
        <f>SUM(G166:G172)</f>
        <v>0</v>
      </c>
    </row>
    <row r="166" spans="1:7" ht="12.75" customHeight="1">
      <c r="A166" s="40"/>
      <c r="B166" s="41"/>
      <c r="C166" s="39" t="s">
        <v>62</v>
      </c>
      <c r="D166" s="40">
        <v>3030</v>
      </c>
      <c r="E166" s="135">
        <v>85280</v>
      </c>
      <c r="F166" s="135">
        <f>E166</f>
        <v>85280</v>
      </c>
      <c r="G166" s="135"/>
    </row>
    <row r="167" spans="1:7" ht="12.75" customHeight="1">
      <c r="A167" s="40"/>
      <c r="B167" s="41"/>
      <c r="C167" s="39" t="s">
        <v>53</v>
      </c>
      <c r="D167" s="40">
        <v>4110</v>
      </c>
      <c r="E167" s="135">
        <v>4963</v>
      </c>
      <c r="F167" s="135">
        <f aca="true" t="shared" si="5" ref="F167:F172">E167</f>
        <v>4963</v>
      </c>
      <c r="G167" s="135"/>
    </row>
    <row r="168" spans="1:7" ht="12.75" customHeight="1">
      <c r="A168" s="40"/>
      <c r="B168" s="41"/>
      <c r="C168" s="39" t="s">
        <v>54</v>
      </c>
      <c r="D168" s="40">
        <v>4120</v>
      </c>
      <c r="E168" s="135">
        <v>704</v>
      </c>
      <c r="F168" s="135">
        <f t="shared" si="5"/>
        <v>704</v>
      </c>
      <c r="G168" s="135"/>
    </row>
    <row r="169" spans="1:7" ht="12.75" customHeight="1">
      <c r="A169" s="40"/>
      <c r="B169" s="41"/>
      <c r="C169" s="39" t="s">
        <v>58</v>
      </c>
      <c r="D169" s="40">
        <v>4170</v>
      </c>
      <c r="E169" s="135">
        <v>33460</v>
      </c>
      <c r="F169" s="135">
        <f t="shared" si="5"/>
        <v>33460</v>
      </c>
      <c r="G169" s="135"/>
    </row>
    <row r="170" spans="1:7" ht="12.75" customHeight="1">
      <c r="A170" s="40"/>
      <c r="B170" s="41"/>
      <c r="C170" s="39" t="s">
        <v>59</v>
      </c>
      <c r="D170" s="40">
        <v>4210</v>
      </c>
      <c r="E170" s="135">
        <v>9407</v>
      </c>
      <c r="F170" s="135">
        <f t="shared" si="5"/>
        <v>9407</v>
      </c>
      <c r="G170" s="135"/>
    </row>
    <row r="171" spans="1:7" ht="12.75" customHeight="1">
      <c r="A171" s="40"/>
      <c r="B171" s="41"/>
      <c r="C171" s="39" t="s">
        <v>88</v>
      </c>
      <c r="D171" s="40">
        <v>4260</v>
      </c>
      <c r="E171" s="135">
        <v>500</v>
      </c>
      <c r="F171" s="135">
        <f t="shared" si="5"/>
        <v>500</v>
      </c>
      <c r="G171" s="135"/>
    </row>
    <row r="172" spans="1:7" ht="12.75" customHeight="1">
      <c r="A172" s="40"/>
      <c r="B172" s="41"/>
      <c r="C172" s="39" t="s">
        <v>48</v>
      </c>
      <c r="D172" s="40">
        <v>4300</v>
      </c>
      <c r="E172" s="135">
        <v>20122</v>
      </c>
      <c r="F172" s="135">
        <f t="shared" si="5"/>
        <v>20122</v>
      </c>
      <c r="G172" s="135"/>
    </row>
    <row r="173" spans="1:7" ht="24">
      <c r="A173" s="31">
        <v>754</v>
      </c>
      <c r="B173" s="32"/>
      <c r="C173" s="33" t="s">
        <v>23</v>
      </c>
      <c r="D173" s="31"/>
      <c r="E173" s="132">
        <f>SUM(E174)</f>
        <v>3931840</v>
      </c>
      <c r="F173" s="132">
        <f>SUM(F174)</f>
        <v>0</v>
      </c>
      <c r="G173" s="132">
        <f>SUM(G174)</f>
        <v>3931840</v>
      </c>
    </row>
    <row r="174" spans="1:7" ht="24">
      <c r="A174" s="42"/>
      <c r="B174" s="24">
        <v>75411</v>
      </c>
      <c r="C174" s="35" t="s">
        <v>24</v>
      </c>
      <c r="D174" s="36"/>
      <c r="E174" s="133">
        <f>SUM(E175:E201)</f>
        <v>3931840</v>
      </c>
      <c r="F174" s="133">
        <f>SUM(F175:F201)</f>
        <v>0</v>
      </c>
      <c r="G174" s="133">
        <f>SUM(G175:G201)</f>
        <v>3931840</v>
      </c>
    </row>
    <row r="175" spans="1:7" ht="12.75">
      <c r="A175" s="40"/>
      <c r="B175" s="41"/>
      <c r="C175" s="46" t="s">
        <v>62</v>
      </c>
      <c r="D175" s="40">
        <v>3030</v>
      </c>
      <c r="E175" s="140">
        <v>262</v>
      </c>
      <c r="F175" s="135"/>
      <c r="G175" s="135">
        <f>E175</f>
        <v>262</v>
      </c>
    </row>
    <row r="176" spans="1:7" ht="25.5" customHeight="1">
      <c r="A176" s="40"/>
      <c r="B176" s="41"/>
      <c r="C176" s="39" t="s">
        <v>63</v>
      </c>
      <c r="D176" s="40">
        <v>3070</v>
      </c>
      <c r="E176" s="140">
        <v>202599</v>
      </c>
      <c r="F176" s="135"/>
      <c r="G176" s="135">
        <f aca="true" t="shared" si="6" ref="G176:G201">E176</f>
        <v>202599</v>
      </c>
    </row>
    <row r="177" spans="1:7" ht="12.75">
      <c r="A177" s="40"/>
      <c r="B177" s="41"/>
      <c r="C177" s="46" t="s">
        <v>50</v>
      </c>
      <c r="D177" s="40">
        <v>4010</v>
      </c>
      <c r="E177" s="140">
        <v>9031</v>
      </c>
      <c r="F177" s="135"/>
      <c r="G177" s="135">
        <f t="shared" si="6"/>
        <v>9031</v>
      </c>
    </row>
    <row r="178" spans="1:7" ht="24">
      <c r="A178" s="40"/>
      <c r="B178" s="41"/>
      <c r="C178" s="39" t="s">
        <v>64</v>
      </c>
      <c r="D178" s="40">
        <v>4020</v>
      </c>
      <c r="E178" s="140">
        <v>113295</v>
      </c>
      <c r="F178" s="135"/>
      <c r="G178" s="135">
        <f t="shared" si="6"/>
        <v>113295</v>
      </c>
    </row>
    <row r="179" spans="1:7" ht="12.75">
      <c r="A179" s="40"/>
      <c r="B179" s="41"/>
      <c r="C179" s="46" t="s">
        <v>52</v>
      </c>
      <c r="D179" s="40">
        <v>4040</v>
      </c>
      <c r="E179" s="140">
        <v>9411</v>
      </c>
      <c r="F179" s="135"/>
      <c r="G179" s="135">
        <f t="shared" si="6"/>
        <v>9411</v>
      </c>
    </row>
    <row r="180" spans="1:7" ht="24">
      <c r="A180" s="40"/>
      <c r="B180" s="41"/>
      <c r="C180" s="39" t="s">
        <v>65</v>
      </c>
      <c r="D180" s="40">
        <v>4050</v>
      </c>
      <c r="E180" s="140">
        <v>2456313</v>
      </c>
      <c r="F180" s="135"/>
      <c r="G180" s="135">
        <f t="shared" si="6"/>
        <v>2456313</v>
      </c>
    </row>
    <row r="181" spans="1:7" ht="36">
      <c r="A181" s="40"/>
      <c r="B181" s="41"/>
      <c r="C181" s="39" t="s">
        <v>66</v>
      </c>
      <c r="D181" s="40">
        <v>4060</v>
      </c>
      <c r="E181" s="140">
        <v>32143</v>
      </c>
      <c r="F181" s="135"/>
      <c r="G181" s="135">
        <f t="shared" si="6"/>
        <v>32143</v>
      </c>
    </row>
    <row r="182" spans="1:7" ht="24.75" customHeight="1">
      <c r="A182" s="40"/>
      <c r="B182" s="41"/>
      <c r="C182" s="39" t="s">
        <v>67</v>
      </c>
      <c r="D182" s="40">
        <v>4070</v>
      </c>
      <c r="E182" s="140">
        <v>196229</v>
      </c>
      <c r="F182" s="135"/>
      <c r="G182" s="135">
        <f t="shared" si="6"/>
        <v>196229</v>
      </c>
    </row>
    <row r="183" spans="1:7" ht="36">
      <c r="A183" s="40"/>
      <c r="B183" s="41"/>
      <c r="C183" s="39" t="s">
        <v>68</v>
      </c>
      <c r="D183" s="40">
        <v>4080</v>
      </c>
      <c r="E183" s="140">
        <v>30870</v>
      </c>
      <c r="F183" s="135"/>
      <c r="G183" s="135">
        <f t="shared" si="6"/>
        <v>30870</v>
      </c>
    </row>
    <row r="184" spans="1:7" ht="12.75">
      <c r="A184" s="40"/>
      <c r="B184" s="41"/>
      <c r="C184" s="46" t="s">
        <v>53</v>
      </c>
      <c r="D184" s="40">
        <v>4110</v>
      </c>
      <c r="E184" s="140">
        <v>23121</v>
      </c>
      <c r="F184" s="135"/>
      <c r="G184" s="135">
        <f t="shared" si="6"/>
        <v>23121</v>
      </c>
    </row>
    <row r="185" spans="1:7" ht="12.75">
      <c r="A185" s="40"/>
      <c r="B185" s="41"/>
      <c r="C185" s="46" t="s">
        <v>54</v>
      </c>
      <c r="D185" s="40">
        <v>4120</v>
      </c>
      <c r="E185" s="140">
        <v>3231</v>
      </c>
      <c r="F185" s="135"/>
      <c r="G185" s="135">
        <f t="shared" si="6"/>
        <v>3231</v>
      </c>
    </row>
    <row r="186" spans="1:7" ht="12.75">
      <c r="A186" s="40"/>
      <c r="B186" s="41"/>
      <c r="C186" s="46" t="s">
        <v>58</v>
      </c>
      <c r="D186" s="40">
        <v>4170</v>
      </c>
      <c r="E186" s="140">
        <v>7050</v>
      </c>
      <c r="F186" s="135"/>
      <c r="G186" s="135">
        <f t="shared" si="6"/>
        <v>7050</v>
      </c>
    </row>
    <row r="187" spans="1:7" ht="24" customHeight="1">
      <c r="A187" s="40"/>
      <c r="B187" s="41"/>
      <c r="C187" s="39" t="s">
        <v>69</v>
      </c>
      <c r="D187" s="40">
        <v>4180</v>
      </c>
      <c r="E187" s="140">
        <v>179900</v>
      </c>
      <c r="F187" s="135"/>
      <c r="G187" s="135">
        <f t="shared" si="6"/>
        <v>179900</v>
      </c>
    </row>
    <row r="188" spans="1:7" ht="12.75">
      <c r="A188" s="40"/>
      <c r="B188" s="41"/>
      <c r="C188" s="46" t="s">
        <v>59</v>
      </c>
      <c r="D188" s="40">
        <v>4210</v>
      </c>
      <c r="E188" s="140">
        <v>351232</v>
      </c>
      <c r="F188" s="135"/>
      <c r="G188" s="135">
        <f t="shared" si="6"/>
        <v>351232</v>
      </c>
    </row>
    <row r="189" spans="1:7" ht="12.75">
      <c r="A189" s="40"/>
      <c r="B189" s="41"/>
      <c r="C189" s="46" t="s">
        <v>70</v>
      </c>
      <c r="D189" s="40">
        <v>4220</v>
      </c>
      <c r="E189" s="140">
        <v>1579</v>
      </c>
      <c r="F189" s="135"/>
      <c r="G189" s="135">
        <f t="shared" si="6"/>
        <v>1579</v>
      </c>
    </row>
    <row r="190" spans="1:7" ht="12.75">
      <c r="A190" s="40"/>
      <c r="B190" s="41"/>
      <c r="C190" s="46" t="s">
        <v>71</v>
      </c>
      <c r="D190" s="40">
        <v>4230</v>
      </c>
      <c r="E190" s="140">
        <v>2379</v>
      </c>
      <c r="F190" s="135"/>
      <c r="G190" s="135">
        <f t="shared" si="6"/>
        <v>2379</v>
      </c>
    </row>
    <row r="191" spans="1:7" ht="12.75">
      <c r="A191" s="40"/>
      <c r="B191" s="41"/>
      <c r="C191" s="46" t="s">
        <v>72</v>
      </c>
      <c r="D191" s="40">
        <v>4260</v>
      </c>
      <c r="E191" s="140">
        <v>70952</v>
      </c>
      <c r="F191" s="135"/>
      <c r="G191" s="135">
        <f t="shared" si="6"/>
        <v>70952</v>
      </c>
    </row>
    <row r="192" spans="1:7" ht="12.75">
      <c r="A192" s="40"/>
      <c r="B192" s="41"/>
      <c r="C192" s="46" t="s">
        <v>73</v>
      </c>
      <c r="D192" s="40">
        <v>4270</v>
      </c>
      <c r="E192" s="140">
        <v>36880</v>
      </c>
      <c r="F192" s="135"/>
      <c r="G192" s="135">
        <f t="shared" si="6"/>
        <v>36880</v>
      </c>
    </row>
    <row r="193" spans="1:7" ht="12.75">
      <c r="A193" s="40"/>
      <c r="B193" s="41"/>
      <c r="C193" s="46" t="s">
        <v>74</v>
      </c>
      <c r="D193" s="40">
        <v>4280</v>
      </c>
      <c r="E193" s="140">
        <v>15187</v>
      </c>
      <c r="F193" s="135"/>
      <c r="G193" s="135">
        <f t="shared" si="6"/>
        <v>15187</v>
      </c>
    </row>
    <row r="194" spans="1:7" ht="12.75">
      <c r="A194" s="40"/>
      <c r="B194" s="41"/>
      <c r="C194" s="46" t="s">
        <v>48</v>
      </c>
      <c r="D194" s="40">
        <v>4300</v>
      </c>
      <c r="E194" s="140">
        <v>75339</v>
      </c>
      <c r="F194" s="135"/>
      <c r="G194" s="135">
        <f t="shared" si="6"/>
        <v>75339</v>
      </c>
    </row>
    <row r="195" spans="1:7" ht="12.75">
      <c r="A195" s="40"/>
      <c r="B195" s="41"/>
      <c r="C195" s="46" t="s">
        <v>56</v>
      </c>
      <c r="D195" s="40">
        <v>4410</v>
      </c>
      <c r="E195" s="140">
        <v>7332</v>
      </c>
      <c r="F195" s="135"/>
      <c r="G195" s="135">
        <f t="shared" si="6"/>
        <v>7332</v>
      </c>
    </row>
    <row r="196" spans="1:7" ht="12.75">
      <c r="A196" s="40"/>
      <c r="B196" s="41"/>
      <c r="C196" s="46" t="s">
        <v>75</v>
      </c>
      <c r="D196" s="40">
        <v>4430</v>
      </c>
      <c r="E196" s="140">
        <v>20970</v>
      </c>
      <c r="F196" s="135"/>
      <c r="G196" s="135">
        <f t="shared" si="6"/>
        <v>20970</v>
      </c>
    </row>
    <row r="197" spans="1:7" ht="12.75">
      <c r="A197" s="40"/>
      <c r="B197" s="41"/>
      <c r="C197" s="46" t="s">
        <v>76</v>
      </c>
      <c r="D197" s="40">
        <v>4440</v>
      </c>
      <c r="E197" s="140">
        <v>3696</v>
      </c>
      <c r="F197" s="135"/>
      <c r="G197" s="135">
        <f t="shared" si="6"/>
        <v>3696</v>
      </c>
    </row>
    <row r="198" spans="1:7" ht="24">
      <c r="A198" s="40"/>
      <c r="B198" s="41"/>
      <c r="C198" s="39" t="s">
        <v>77</v>
      </c>
      <c r="D198" s="40">
        <v>4500</v>
      </c>
      <c r="E198" s="140">
        <v>24438</v>
      </c>
      <c r="F198" s="135"/>
      <c r="G198" s="135">
        <f t="shared" si="6"/>
        <v>24438</v>
      </c>
    </row>
    <row r="199" spans="1:7" ht="12.75">
      <c r="A199" s="40"/>
      <c r="B199" s="41"/>
      <c r="C199" s="39" t="s">
        <v>78</v>
      </c>
      <c r="D199" s="40">
        <v>4510</v>
      </c>
      <c r="E199" s="140">
        <v>746</v>
      </c>
      <c r="F199" s="135"/>
      <c r="G199" s="135">
        <f t="shared" si="6"/>
        <v>746</v>
      </c>
    </row>
    <row r="200" spans="1:7" ht="24">
      <c r="A200" s="40"/>
      <c r="B200" s="47"/>
      <c r="C200" s="39" t="s">
        <v>79</v>
      </c>
      <c r="D200" s="40">
        <v>4520</v>
      </c>
      <c r="E200" s="140"/>
      <c r="F200" s="135"/>
      <c r="G200" s="135">
        <f t="shared" si="6"/>
        <v>0</v>
      </c>
    </row>
    <row r="201" spans="1:7" ht="24">
      <c r="A201" s="40"/>
      <c r="B201" s="47"/>
      <c r="C201" s="39" t="s">
        <v>130</v>
      </c>
      <c r="D201" s="40">
        <v>6060</v>
      </c>
      <c r="E201" s="140">
        <v>57655</v>
      </c>
      <c r="F201" s="135"/>
      <c r="G201" s="135">
        <f t="shared" si="6"/>
        <v>57655</v>
      </c>
    </row>
    <row r="202" spans="1:7" ht="12.75">
      <c r="A202" s="48">
        <v>851</v>
      </c>
      <c r="B202" s="32"/>
      <c r="C202" s="49" t="s">
        <v>25</v>
      </c>
      <c r="D202" s="31"/>
      <c r="E202" s="132">
        <f>SUM(E203)</f>
        <v>32000</v>
      </c>
      <c r="F202" s="132">
        <f>SUM(F203)</f>
        <v>3000</v>
      </c>
      <c r="G202" s="132">
        <f>SUM(G203)</f>
        <v>29000</v>
      </c>
    </row>
    <row r="203" spans="1:7" ht="48">
      <c r="A203" s="40"/>
      <c r="B203" s="25">
        <v>85156</v>
      </c>
      <c r="C203" s="35" t="s">
        <v>80</v>
      </c>
      <c r="D203" s="50"/>
      <c r="E203" s="141">
        <f>IF(SUM(E204:E204)&gt;0,SUM(E204:E204),"")</f>
        <v>32000</v>
      </c>
      <c r="F203" s="141">
        <f>IF(SUM(F204:F204)&gt;0,SUM(F204:F204),"")</f>
        <v>3000</v>
      </c>
      <c r="G203" s="141">
        <f>IF(SUM(G204:G204)&gt;0,SUM(G204:G204),"")</f>
        <v>29000</v>
      </c>
    </row>
    <row r="204" spans="1:7" ht="12.75">
      <c r="A204" s="51"/>
      <c r="B204" s="41"/>
      <c r="C204" s="46" t="s">
        <v>81</v>
      </c>
      <c r="D204" s="40">
        <v>4130</v>
      </c>
      <c r="E204" s="142">
        <f>IF(SUM(E205:E206)&gt;0,SUM(E205:E206),"")</f>
        <v>32000</v>
      </c>
      <c r="F204" s="142">
        <f>IF(SUM(F205:F206)&gt;0,SUM(F205:F206),"")</f>
        <v>3000</v>
      </c>
      <c r="G204" s="142">
        <f>IF(SUM(G205:G206)&gt;0,SUM(G205:G206),"")</f>
        <v>29000</v>
      </c>
    </row>
    <row r="205" spans="1:7" ht="24">
      <c r="A205" s="40"/>
      <c r="B205" s="41"/>
      <c r="C205" s="39" t="s">
        <v>82</v>
      </c>
      <c r="D205" s="40"/>
      <c r="E205" s="140">
        <v>27000</v>
      </c>
      <c r="F205" s="135"/>
      <c r="G205" s="135">
        <f>E205</f>
        <v>27000</v>
      </c>
    </row>
    <row r="206" spans="1:7" ht="24">
      <c r="A206" s="40"/>
      <c r="B206" s="41"/>
      <c r="C206" s="39" t="s">
        <v>83</v>
      </c>
      <c r="D206" s="40"/>
      <c r="E206" s="140">
        <f>SUM(F206:G206)</f>
        <v>5000</v>
      </c>
      <c r="F206" s="135">
        <v>3000</v>
      </c>
      <c r="G206" s="140">
        <v>2000</v>
      </c>
    </row>
    <row r="207" spans="1:7" ht="12.75">
      <c r="A207" s="31">
        <v>852</v>
      </c>
      <c r="B207" s="32"/>
      <c r="C207" s="49" t="s">
        <v>84</v>
      </c>
      <c r="D207" s="31"/>
      <c r="E207" s="132">
        <f>SUM(E252+E250+E240+E238+E236+E225+E208)</f>
        <v>15858912</v>
      </c>
      <c r="F207" s="132">
        <f>SUM(F252+F250+F240+F238+F236+F225+F208)</f>
        <v>15676412</v>
      </c>
      <c r="G207" s="132">
        <f>SUM(G252+G250+G240+G238+G236+G225+G208)</f>
        <v>182500</v>
      </c>
    </row>
    <row r="208" spans="1:7" ht="24">
      <c r="A208" s="40"/>
      <c r="B208" s="24" t="s">
        <v>85</v>
      </c>
      <c r="C208" s="35" t="s">
        <v>86</v>
      </c>
      <c r="D208" s="36"/>
      <c r="E208" s="133">
        <f>SUM(E209:E224)</f>
        <v>321550</v>
      </c>
      <c r="F208" s="133">
        <f>SUM(F209:F224)</f>
        <v>294550</v>
      </c>
      <c r="G208" s="133">
        <f>SUM(G209:G224)</f>
        <v>27000</v>
      </c>
    </row>
    <row r="209" spans="1:7" ht="12.75">
      <c r="A209" s="40"/>
      <c r="B209" s="41"/>
      <c r="C209" s="46" t="s">
        <v>50</v>
      </c>
      <c r="D209" s="40">
        <v>4010</v>
      </c>
      <c r="E209" s="140">
        <f>SUM(F209:G209)</f>
        <v>162700</v>
      </c>
      <c r="F209" s="135">
        <v>162700</v>
      </c>
      <c r="G209" s="140"/>
    </row>
    <row r="210" spans="1:7" ht="12.75" customHeight="1">
      <c r="A210" s="40"/>
      <c r="B210" s="41"/>
      <c r="C210" s="46" t="s">
        <v>87</v>
      </c>
      <c r="D210" s="40">
        <v>4040</v>
      </c>
      <c r="E210" s="140">
        <f aca="true" t="shared" si="7" ref="E210:E224">SUM(F210:G210)</f>
        <v>11061</v>
      </c>
      <c r="F210" s="135">
        <v>11061</v>
      </c>
      <c r="G210" s="140"/>
    </row>
    <row r="211" spans="1:7" ht="12.75">
      <c r="A211" s="40"/>
      <c r="B211" s="41"/>
      <c r="C211" s="46" t="s">
        <v>53</v>
      </c>
      <c r="D211" s="40">
        <v>4110</v>
      </c>
      <c r="E211" s="140">
        <f t="shared" si="7"/>
        <v>33804</v>
      </c>
      <c r="F211" s="135">
        <v>30036</v>
      </c>
      <c r="G211" s="140">
        <v>3768</v>
      </c>
    </row>
    <row r="212" spans="1:7" ht="12.75">
      <c r="A212" s="40"/>
      <c r="B212" s="41"/>
      <c r="C212" s="46" t="s">
        <v>54</v>
      </c>
      <c r="D212" s="40">
        <v>4120</v>
      </c>
      <c r="E212" s="140">
        <f t="shared" si="7"/>
        <v>4732</v>
      </c>
      <c r="F212" s="135">
        <v>4202</v>
      </c>
      <c r="G212" s="140">
        <v>530</v>
      </c>
    </row>
    <row r="213" spans="1:7" ht="12.75">
      <c r="A213" s="40"/>
      <c r="B213" s="41"/>
      <c r="C213" s="46" t="s">
        <v>55</v>
      </c>
      <c r="D213" s="40">
        <v>4210</v>
      </c>
      <c r="E213" s="140">
        <f t="shared" si="7"/>
        <v>38655</v>
      </c>
      <c r="F213" s="135">
        <v>37753</v>
      </c>
      <c r="G213" s="140">
        <v>902</v>
      </c>
    </row>
    <row r="214" spans="1:7" ht="12.75">
      <c r="A214" s="40"/>
      <c r="B214" s="41"/>
      <c r="C214" s="46" t="s">
        <v>88</v>
      </c>
      <c r="D214" s="40">
        <v>4260</v>
      </c>
      <c r="E214" s="140">
        <f t="shared" si="7"/>
        <v>2793</v>
      </c>
      <c r="F214" s="135">
        <v>2793</v>
      </c>
      <c r="G214" s="140"/>
    </row>
    <row r="215" spans="1:7" ht="12.75">
      <c r="A215" s="40"/>
      <c r="B215" s="41"/>
      <c r="C215" s="46" t="s">
        <v>48</v>
      </c>
      <c r="D215" s="40">
        <v>4300</v>
      </c>
      <c r="E215" s="140">
        <f t="shared" si="7"/>
        <v>10773</v>
      </c>
      <c r="F215" s="135">
        <v>10573</v>
      </c>
      <c r="G215" s="140">
        <v>200</v>
      </c>
    </row>
    <row r="216" spans="1:7" ht="12.75">
      <c r="A216" s="40"/>
      <c r="B216" s="41"/>
      <c r="C216" s="46" t="s">
        <v>57</v>
      </c>
      <c r="D216" s="40">
        <v>4440</v>
      </c>
      <c r="E216" s="140">
        <f t="shared" si="7"/>
        <v>5796</v>
      </c>
      <c r="F216" s="135">
        <v>5796</v>
      </c>
      <c r="G216" s="140"/>
    </row>
    <row r="217" spans="1:7" ht="12.75">
      <c r="A217" s="40"/>
      <c r="B217" s="41"/>
      <c r="C217" s="46" t="s">
        <v>89</v>
      </c>
      <c r="D217" s="40">
        <v>4480</v>
      </c>
      <c r="E217" s="140">
        <f t="shared" si="7"/>
        <v>1245</v>
      </c>
      <c r="F217" s="135">
        <v>1245</v>
      </c>
      <c r="G217" s="140"/>
    </row>
    <row r="218" spans="1:7" ht="12.75">
      <c r="A218" s="40"/>
      <c r="B218" s="41"/>
      <c r="C218" s="46" t="s">
        <v>73</v>
      </c>
      <c r="D218" s="40">
        <v>4270</v>
      </c>
      <c r="E218" s="140">
        <f t="shared" si="7"/>
        <v>25715</v>
      </c>
      <c r="F218" s="135">
        <v>25715</v>
      </c>
      <c r="G218" s="140"/>
    </row>
    <row r="219" spans="1:7" ht="12.75" customHeight="1">
      <c r="A219" s="40"/>
      <c r="B219" s="41"/>
      <c r="C219" s="46" t="s">
        <v>107</v>
      </c>
      <c r="D219" s="40">
        <v>4280</v>
      </c>
      <c r="E219" s="140">
        <f t="shared" si="7"/>
        <v>500</v>
      </c>
      <c r="F219" s="135">
        <v>500</v>
      </c>
      <c r="G219" s="140"/>
    </row>
    <row r="220" spans="1:7" ht="24" customHeight="1">
      <c r="A220" s="40"/>
      <c r="B220" s="41"/>
      <c r="C220" s="39" t="s">
        <v>109</v>
      </c>
      <c r="D220" s="40">
        <v>3020</v>
      </c>
      <c r="E220" s="140">
        <f t="shared" si="7"/>
        <v>779</v>
      </c>
      <c r="F220" s="135">
        <v>779</v>
      </c>
      <c r="G220" s="140"/>
    </row>
    <row r="221" spans="1:7" ht="14.25" customHeight="1">
      <c r="A221" s="40"/>
      <c r="B221" s="41"/>
      <c r="C221" s="46" t="s">
        <v>110</v>
      </c>
      <c r="D221" s="40">
        <v>4350</v>
      </c>
      <c r="E221" s="140">
        <f t="shared" si="7"/>
        <v>912</v>
      </c>
      <c r="F221" s="135">
        <v>912</v>
      </c>
      <c r="G221" s="140"/>
    </row>
    <row r="222" spans="1:7" ht="12.75" customHeight="1">
      <c r="A222" s="40"/>
      <c r="B222" s="41"/>
      <c r="C222" s="46" t="s">
        <v>75</v>
      </c>
      <c r="D222" s="40">
        <v>4430</v>
      </c>
      <c r="E222" s="140">
        <f t="shared" si="7"/>
        <v>220</v>
      </c>
      <c r="F222" s="135">
        <v>220</v>
      </c>
      <c r="G222" s="140"/>
    </row>
    <row r="223" spans="1:7" ht="12" customHeight="1">
      <c r="A223" s="40"/>
      <c r="B223" s="41"/>
      <c r="C223" s="46" t="s">
        <v>56</v>
      </c>
      <c r="D223" s="40">
        <v>4410</v>
      </c>
      <c r="E223" s="140">
        <f t="shared" si="7"/>
        <v>265</v>
      </c>
      <c r="F223" s="135">
        <v>265</v>
      </c>
      <c r="G223" s="140"/>
    </row>
    <row r="224" spans="1:7" ht="12" customHeight="1">
      <c r="A224" s="40"/>
      <c r="B224" s="41"/>
      <c r="C224" s="46" t="s">
        <v>58</v>
      </c>
      <c r="D224" s="40">
        <v>4170</v>
      </c>
      <c r="E224" s="140">
        <f t="shared" si="7"/>
        <v>21600</v>
      </c>
      <c r="F224" s="135"/>
      <c r="G224" s="140">
        <v>21600</v>
      </c>
    </row>
    <row r="225" spans="1:7" ht="36">
      <c r="A225" s="40"/>
      <c r="B225" s="26" t="s">
        <v>38</v>
      </c>
      <c r="C225" s="52" t="s">
        <v>39</v>
      </c>
      <c r="D225" s="53"/>
      <c r="E225" s="133">
        <f>SUM(E226:E235)</f>
        <v>14257250</v>
      </c>
      <c r="F225" s="133">
        <f>SUM(F226:F235)</f>
        <v>14257250</v>
      </c>
      <c r="G225" s="133">
        <f>SUM(G226:G235)</f>
        <v>0</v>
      </c>
    </row>
    <row r="226" spans="1:7" ht="12.75">
      <c r="A226" s="40"/>
      <c r="B226" s="41"/>
      <c r="C226" s="46" t="s">
        <v>90</v>
      </c>
      <c r="D226" s="40">
        <v>3110</v>
      </c>
      <c r="E226" s="140">
        <f>SUM(F226:G226)</f>
        <v>13698990</v>
      </c>
      <c r="F226" s="140">
        <v>13698990</v>
      </c>
      <c r="G226" s="140"/>
    </row>
    <row r="227" spans="1:7" ht="12.75">
      <c r="A227" s="40"/>
      <c r="B227" s="41"/>
      <c r="C227" s="46" t="s">
        <v>50</v>
      </c>
      <c r="D227" s="40">
        <v>4010</v>
      </c>
      <c r="E227" s="140">
        <v>205549</v>
      </c>
      <c r="F227" s="135">
        <f aca="true" t="shared" si="8" ref="F227:F249">E227</f>
        <v>205549</v>
      </c>
      <c r="G227" s="140"/>
    </row>
    <row r="228" spans="1:7" ht="12.75">
      <c r="A228" s="40"/>
      <c r="B228" s="41"/>
      <c r="C228" s="46" t="s">
        <v>87</v>
      </c>
      <c r="D228" s="40">
        <v>4040</v>
      </c>
      <c r="E228" s="140">
        <v>9691</v>
      </c>
      <c r="F228" s="135">
        <f t="shared" si="8"/>
        <v>9691</v>
      </c>
      <c r="G228" s="140"/>
    </row>
    <row r="229" spans="1:7" ht="12.75">
      <c r="A229" s="40"/>
      <c r="B229" s="41"/>
      <c r="C229" s="46" t="s">
        <v>53</v>
      </c>
      <c r="D229" s="40">
        <v>4110</v>
      </c>
      <c r="E229" s="140">
        <v>185000</v>
      </c>
      <c r="F229" s="135">
        <f t="shared" si="8"/>
        <v>185000</v>
      </c>
      <c r="G229" s="140"/>
    </row>
    <row r="230" spans="1:7" ht="12.75">
      <c r="A230" s="40"/>
      <c r="B230" s="41"/>
      <c r="C230" s="46" t="s">
        <v>54</v>
      </c>
      <c r="D230" s="40">
        <v>4120</v>
      </c>
      <c r="E230" s="140">
        <v>5900</v>
      </c>
      <c r="F230" s="135">
        <f t="shared" si="8"/>
        <v>5900</v>
      </c>
      <c r="G230" s="140"/>
    </row>
    <row r="231" spans="1:7" ht="12.75">
      <c r="A231" s="40"/>
      <c r="B231" s="41"/>
      <c r="C231" s="46" t="s">
        <v>58</v>
      </c>
      <c r="D231" s="40">
        <v>4170</v>
      </c>
      <c r="E231" s="140">
        <v>20551</v>
      </c>
      <c r="F231" s="135">
        <f t="shared" si="8"/>
        <v>20551</v>
      </c>
      <c r="G231" s="140"/>
    </row>
    <row r="232" spans="1:7" ht="12.75">
      <c r="A232" s="40"/>
      <c r="B232" s="41"/>
      <c r="C232" s="46" t="s">
        <v>55</v>
      </c>
      <c r="D232" s="40">
        <v>4210</v>
      </c>
      <c r="E232" s="140">
        <v>50783</v>
      </c>
      <c r="F232" s="135">
        <f t="shared" si="8"/>
        <v>50783</v>
      </c>
      <c r="G232" s="140"/>
    </row>
    <row r="233" spans="1:7" ht="12.75">
      <c r="A233" s="40"/>
      <c r="B233" s="41"/>
      <c r="C233" s="46" t="s">
        <v>48</v>
      </c>
      <c r="D233" s="40">
        <v>4300</v>
      </c>
      <c r="E233" s="140">
        <v>72000</v>
      </c>
      <c r="F233" s="135">
        <f t="shared" si="8"/>
        <v>72000</v>
      </c>
      <c r="G233" s="140"/>
    </row>
    <row r="234" spans="1:7" ht="12.75">
      <c r="A234" s="40"/>
      <c r="B234" s="41"/>
      <c r="C234" s="46" t="s">
        <v>56</v>
      </c>
      <c r="D234" s="40">
        <v>4410</v>
      </c>
      <c r="E234" s="140">
        <v>1000</v>
      </c>
      <c r="F234" s="135">
        <f t="shared" si="8"/>
        <v>1000</v>
      </c>
      <c r="G234" s="140"/>
    </row>
    <row r="235" spans="1:7" ht="12.75">
      <c r="A235" s="40"/>
      <c r="B235" s="41"/>
      <c r="C235" s="46" t="s">
        <v>57</v>
      </c>
      <c r="D235" s="40">
        <v>4440</v>
      </c>
      <c r="E235" s="140">
        <v>7786</v>
      </c>
      <c r="F235" s="135">
        <f t="shared" si="8"/>
        <v>7786</v>
      </c>
      <c r="G235" s="140"/>
    </row>
    <row r="236" spans="1:7" ht="36">
      <c r="A236" s="40"/>
      <c r="B236" s="25" t="s">
        <v>91</v>
      </c>
      <c r="C236" s="35" t="s">
        <v>92</v>
      </c>
      <c r="D236" s="50"/>
      <c r="E236" s="141">
        <f>IF(SUM(E237:E237)&gt;0,SUM(E237:E237),"")</f>
        <v>115000</v>
      </c>
      <c r="F236" s="141">
        <f>IF(SUM(F237:F237)&gt;0,SUM(F237:F237),"")</f>
        <v>115000</v>
      </c>
      <c r="G236" s="141">
        <f>SUM(G237)</f>
        <v>0</v>
      </c>
    </row>
    <row r="237" spans="1:7" ht="12.75">
      <c r="A237" s="51"/>
      <c r="B237" s="41"/>
      <c r="C237" s="46" t="s">
        <v>93</v>
      </c>
      <c r="D237" s="40">
        <v>4130</v>
      </c>
      <c r="E237" s="140">
        <v>115000</v>
      </c>
      <c r="F237" s="135">
        <f t="shared" si="8"/>
        <v>115000</v>
      </c>
      <c r="G237" s="140"/>
    </row>
    <row r="238" spans="1:7" ht="24">
      <c r="A238" s="40"/>
      <c r="B238" s="25" t="s">
        <v>94</v>
      </c>
      <c r="C238" s="35" t="s">
        <v>32</v>
      </c>
      <c r="D238" s="50"/>
      <c r="E238" s="141">
        <f>IF(SUM(E239:E239)&gt;0,SUM(E239:E239),"")</f>
        <v>818000</v>
      </c>
      <c r="F238" s="141">
        <f>IF(SUM(F239:F239)&gt;0,SUM(F239:F239),"")</f>
        <v>818000</v>
      </c>
      <c r="G238" s="141">
        <f>SUM(G239)</f>
        <v>0</v>
      </c>
    </row>
    <row r="239" spans="1:7" ht="12.75">
      <c r="A239" s="51"/>
      <c r="B239" s="41"/>
      <c r="C239" s="46" t="s">
        <v>90</v>
      </c>
      <c r="D239" s="40">
        <v>3110</v>
      </c>
      <c r="E239" s="140">
        <v>818000</v>
      </c>
      <c r="F239" s="135">
        <f t="shared" si="8"/>
        <v>818000</v>
      </c>
      <c r="G239" s="140"/>
    </row>
    <row r="240" spans="1:7" ht="24">
      <c r="A240" s="40"/>
      <c r="B240" s="26" t="s">
        <v>95</v>
      </c>
      <c r="C240" s="35" t="s">
        <v>96</v>
      </c>
      <c r="D240" s="54"/>
      <c r="E240" s="133">
        <f>SUM(E241:E249)</f>
        <v>119000</v>
      </c>
      <c r="F240" s="133">
        <f>SUM(F241:F249)</f>
        <v>119000</v>
      </c>
      <c r="G240" s="133">
        <f>SUM(G241:G249)</f>
        <v>0</v>
      </c>
    </row>
    <row r="241" spans="1:7" ht="24">
      <c r="A241" s="40"/>
      <c r="B241" s="55"/>
      <c r="C241" s="39" t="s">
        <v>129</v>
      </c>
      <c r="D241" s="56">
        <v>3020</v>
      </c>
      <c r="E241" s="143">
        <v>980</v>
      </c>
      <c r="F241" s="135">
        <f t="shared" si="8"/>
        <v>980</v>
      </c>
      <c r="G241" s="140"/>
    </row>
    <row r="242" spans="1:7" ht="12.75">
      <c r="A242" s="40"/>
      <c r="B242" s="41"/>
      <c r="C242" s="46" t="s">
        <v>97</v>
      </c>
      <c r="D242" s="40">
        <v>4010</v>
      </c>
      <c r="E242" s="140">
        <v>86150</v>
      </c>
      <c r="F242" s="135">
        <f t="shared" si="8"/>
        <v>86150</v>
      </c>
      <c r="G242" s="140"/>
    </row>
    <row r="243" spans="1:7" ht="12.75">
      <c r="A243" s="40"/>
      <c r="B243" s="41"/>
      <c r="C243" s="46" t="s">
        <v>87</v>
      </c>
      <c r="D243" s="40">
        <v>4040</v>
      </c>
      <c r="E243" s="140">
        <v>6718</v>
      </c>
      <c r="F243" s="135">
        <v>6718</v>
      </c>
      <c r="G243" s="140"/>
    </row>
    <row r="244" spans="1:7" ht="12.75">
      <c r="A244" s="40"/>
      <c r="B244" s="41"/>
      <c r="C244" s="46" t="s">
        <v>98</v>
      </c>
      <c r="D244" s="40">
        <v>4110</v>
      </c>
      <c r="E244" s="140">
        <v>15790</v>
      </c>
      <c r="F244" s="135">
        <v>15790</v>
      </c>
      <c r="G244" s="140"/>
    </row>
    <row r="245" spans="1:7" ht="12.75">
      <c r="A245" s="40"/>
      <c r="B245" s="41"/>
      <c r="C245" s="46" t="s">
        <v>99</v>
      </c>
      <c r="D245" s="40">
        <v>4120</v>
      </c>
      <c r="E245" s="140">
        <v>2080</v>
      </c>
      <c r="F245" s="135">
        <f t="shared" si="8"/>
        <v>2080</v>
      </c>
      <c r="G245" s="140"/>
    </row>
    <row r="246" spans="1:7" ht="12.75">
      <c r="A246" s="40"/>
      <c r="B246" s="41"/>
      <c r="C246" s="46" t="s">
        <v>59</v>
      </c>
      <c r="D246" s="40">
        <v>4210</v>
      </c>
      <c r="E246" s="140">
        <v>2238</v>
      </c>
      <c r="F246" s="135">
        <v>2238</v>
      </c>
      <c r="G246" s="140"/>
    </row>
    <row r="247" spans="1:7" ht="12.75">
      <c r="A247" s="40"/>
      <c r="B247" s="41"/>
      <c r="C247" s="46" t="s">
        <v>74</v>
      </c>
      <c r="D247" s="40">
        <v>4280</v>
      </c>
      <c r="E247" s="140">
        <v>236</v>
      </c>
      <c r="F247" s="135">
        <v>236</v>
      </c>
      <c r="G247" s="140"/>
    </row>
    <row r="248" spans="1:7" ht="12.75">
      <c r="A248" s="40"/>
      <c r="B248" s="41"/>
      <c r="C248" s="46" t="s">
        <v>48</v>
      </c>
      <c r="D248" s="40">
        <v>4300</v>
      </c>
      <c r="E248" s="140"/>
      <c r="F248" s="135">
        <f t="shared" si="8"/>
        <v>0</v>
      </c>
      <c r="G248" s="140"/>
    </row>
    <row r="249" spans="1:7" ht="12.75">
      <c r="A249" s="40"/>
      <c r="B249" s="41"/>
      <c r="C249" s="46" t="s">
        <v>100</v>
      </c>
      <c r="D249" s="40">
        <v>4440</v>
      </c>
      <c r="E249" s="140">
        <v>4808</v>
      </c>
      <c r="F249" s="135">
        <v>4808</v>
      </c>
      <c r="G249" s="140"/>
    </row>
    <row r="250" spans="1:7" ht="12.75">
      <c r="A250" s="40"/>
      <c r="B250" s="26" t="s">
        <v>101</v>
      </c>
      <c r="C250" s="57" t="s">
        <v>34</v>
      </c>
      <c r="D250" s="54"/>
      <c r="E250" s="133">
        <f>IF(SUM(E251:E251)&gt;0,SUM(E251:E251),"")</f>
        <v>155500</v>
      </c>
      <c r="F250" s="133">
        <f>SUM(F251)</f>
        <v>0</v>
      </c>
      <c r="G250" s="133">
        <f>IF(SUM(G251:G251)&gt;0,SUM(G251:G251),"")</f>
        <v>155500</v>
      </c>
    </row>
    <row r="251" spans="1:7" ht="12.75">
      <c r="A251" s="40"/>
      <c r="B251" s="41"/>
      <c r="C251" s="46" t="s">
        <v>90</v>
      </c>
      <c r="D251" s="40">
        <v>3110</v>
      </c>
      <c r="E251" s="140">
        <v>155500</v>
      </c>
      <c r="F251" s="135"/>
      <c r="G251" s="140">
        <f>E251</f>
        <v>155500</v>
      </c>
    </row>
    <row r="252" spans="1:7" ht="12.75">
      <c r="A252" s="40"/>
      <c r="B252" s="26" t="s">
        <v>128</v>
      </c>
      <c r="C252" s="57" t="s">
        <v>123</v>
      </c>
      <c r="D252" s="53"/>
      <c r="E252" s="144">
        <f>SUM(E253)</f>
        <v>72612</v>
      </c>
      <c r="F252" s="144">
        <f>SUM(F253)</f>
        <v>72612</v>
      </c>
      <c r="G252" s="144">
        <f>SUM(G253)</f>
        <v>0</v>
      </c>
    </row>
    <row r="253" spans="1:7" ht="12.75">
      <c r="A253" s="40"/>
      <c r="B253" s="41"/>
      <c r="C253" s="46" t="s">
        <v>90</v>
      </c>
      <c r="D253" s="40">
        <v>3110</v>
      </c>
      <c r="E253" s="140">
        <v>72612</v>
      </c>
      <c r="F253" s="135">
        <f>E253</f>
        <v>72612</v>
      </c>
      <c r="G253" s="140"/>
    </row>
    <row r="254" spans="1:7" ht="24">
      <c r="A254" s="48">
        <v>853</v>
      </c>
      <c r="B254" s="58"/>
      <c r="C254" s="59" t="s">
        <v>102</v>
      </c>
      <c r="D254" s="48"/>
      <c r="E254" s="132">
        <f>SUM(E255)</f>
        <v>140000</v>
      </c>
      <c r="F254" s="132">
        <f>SUM(F255)</f>
        <v>0</v>
      </c>
      <c r="G254" s="132">
        <f>SUM(G255)</f>
        <v>140000</v>
      </c>
    </row>
    <row r="255" spans="1:7" ht="24">
      <c r="A255" s="60"/>
      <c r="B255" s="26" t="s">
        <v>103</v>
      </c>
      <c r="C255" s="35" t="s">
        <v>36</v>
      </c>
      <c r="D255" s="53"/>
      <c r="E255" s="133">
        <f>SUM(E256:E265)</f>
        <v>140000</v>
      </c>
      <c r="F255" s="133">
        <f>IF(SUM(F256:F263)&gt;0,SUM(F256:F263),"")</f>
      </c>
      <c r="G255" s="133">
        <f>SUM(G256:G265)</f>
        <v>140000</v>
      </c>
    </row>
    <row r="256" spans="1:7" ht="12.75">
      <c r="A256" s="40"/>
      <c r="B256" s="41"/>
      <c r="C256" s="46" t="s">
        <v>50</v>
      </c>
      <c r="D256" s="40">
        <v>4010</v>
      </c>
      <c r="E256" s="140">
        <v>72630</v>
      </c>
      <c r="F256" s="135"/>
      <c r="G256" s="135">
        <f>E256</f>
        <v>72630</v>
      </c>
    </row>
    <row r="257" spans="1:7" ht="12.75">
      <c r="A257" s="40"/>
      <c r="B257" s="41"/>
      <c r="C257" s="46" t="s">
        <v>87</v>
      </c>
      <c r="D257" s="40">
        <v>4040</v>
      </c>
      <c r="E257" s="140">
        <v>5940</v>
      </c>
      <c r="F257" s="135"/>
      <c r="G257" s="135">
        <f aca="true" t="shared" si="9" ref="G257:G265">E257</f>
        <v>5940</v>
      </c>
    </row>
    <row r="258" spans="1:7" ht="12.75">
      <c r="A258" s="40"/>
      <c r="B258" s="41"/>
      <c r="C258" s="46" t="s">
        <v>53</v>
      </c>
      <c r="D258" s="40">
        <v>4110</v>
      </c>
      <c r="E258" s="140">
        <v>13509</v>
      </c>
      <c r="F258" s="135"/>
      <c r="G258" s="135">
        <f t="shared" si="9"/>
        <v>13509</v>
      </c>
    </row>
    <row r="259" spans="1:7" ht="12.75">
      <c r="A259" s="40"/>
      <c r="B259" s="41"/>
      <c r="C259" s="46" t="s">
        <v>54</v>
      </c>
      <c r="D259" s="40">
        <v>4120</v>
      </c>
      <c r="E259" s="140">
        <v>1921</v>
      </c>
      <c r="F259" s="135"/>
      <c r="G259" s="135">
        <f t="shared" si="9"/>
        <v>1921</v>
      </c>
    </row>
    <row r="260" spans="1:7" ht="12.75">
      <c r="A260" s="40"/>
      <c r="B260" s="41"/>
      <c r="C260" s="46" t="s">
        <v>58</v>
      </c>
      <c r="D260" s="40">
        <v>4170</v>
      </c>
      <c r="E260" s="140">
        <v>32888</v>
      </c>
      <c r="F260" s="135"/>
      <c r="G260" s="135">
        <f t="shared" si="9"/>
        <v>32888</v>
      </c>
    </row>
    <row r="261" spans="1:7" ht="12.75">
      <c r="A261" s="40"/>
      <c r="B261" s="41"/>
      <c r="C261" s="46" t="s">
        <v>55</v>
      </c>
      <c r="D261" s="40">
        <v>4210</v>
      </c>
      <c r="E261" s="140">
        <v>4676</v>
      </c>
      <c r="F261" s="135"/>
      <c r="G261" s="135">
        <f t="shared" si="9"/>
        <v>4676</v>
      </c>
    </row>
    <row r="262" spans="1:7" ht="12.75">
      <c r="A262" s="40"/>
      <c r="B262" s="41"/>
      <c r="C262" s="46" t="s">
        <v>72</v>
      </c>
      <c r="D262" s="40">
        <v>4260</v>
      </c>
      <c r="E262" s="140">
        <v>1140</v>
      </c>
      <c r="F262" s="135"/>
      <c r="G262" s="135">
        <f t="shared" si="9"/>
        <v>1140</v>
      </c>
    </row>
    <row r="263" spans="1:7" ht="12.75">
      <c r="A263" s="40"/>
      <c r="B263" s="41"/>
      <c r="C263" s="46" t="s">
        <v>48</v>
      </c>
      <c r="D263" s="40">
        <v>4300</v>
      </c>
      <c r="E263" s="140">
        <v>5546</v>
      </c>
      <c r="F263" s="135"/>
      <c r="G263" s="135">
        <f t="shared" si="9"/>
        <v>5546</v>
      </c>
    </row>
    <row r="264" spans="1:7" ht="12.75">
      <c r="A264" s="40"/>
      <c r="B264" s="41"/>
      <c r="C264" s="46" t="s">
        <v>108</v>
      </c>
      <c r="D264" s="40">
        <v>4410</v>
      </c>
      <c r="E264" s="140">
        <v>250</v>
      </c>
      <c r="F264" s="135"/>
      <c r="G264" s="135">
        <f t="shared" si="9"/>
        <v>250</v>
      </c>
    </row>
    <row r="265" spans="1:7" ht="12.75">
      <c r="A265" s="40"/>
      <c r="B265" s="41"/>
      <c r="C265" s="46" t="s">
        <v>100</v>
      </c>
      <c r="D265" s="40">
        <v>4440</v>
      </c>
      <c r="E265" s="140">
        <v>1500</v>
      </c>
      <c r="F265" s="135"/>
      <c r="G265" s="135">
        <f t="shared" si="9"/>
        <v>1500</v>
      </c>
    </row>
    <row r="266" spans="1:7" ht="12.75">
      <c r="A266" s="61"/>
      <c r="B266" s="62"/>
      <c r="C266" s="63" t="s">
        <v>104</v>
      </c>
      <c r="D266" s="64"/>
      <c r="E266" s="145">
        <f>SUM(E254+E207+E202+E173+E162+E145+E127+E121+E118)</f>
        <v>21187625</v>
      </c>
      <c r="F266" s="145">
        <f>SUM(F254+F207+F202+F173+F162+F145+F127+F121+F118)</f>
        <v>16340358</v>
      </c>
      <c r="G266" s="145">
        <f>SUM(G254+G207+G202+G173+G162+G145+G127+G121+G118)</f>
        <v>4847267</v>
      </c>
    </row>
    <row r="267" spans="1:7" ht="15" customHeight="1">
      <c r="A267" s="9"/>
      <c r="B267" s="9"/>
      <c r="C267" s="9"/>
      <c r="D267" s="9"/>
      <c r="E267" s="9"/>
      <c r="F267" s="9"/>
      <c r="G267" s="9"/>
    </row>
    <row r="268" spans="1:7" ht="15" customHeight="1">
      <c r="A268" s="9"/>
      <c r="B268" s="9"/>
      <c r="C268" s="9"/>
      <c r="D268" s="9"/>
      <c r="E268" s="9"/>
      <c r="F268" s="9"/>
      <c r="G268" s="9"/>
    </row>
    <row r="269" spans="1:7" ht="15.75">
      <c r="A269" s="9"/>
      <c r="B269" s="9"/>
      <c r="C269" s="9"/>
      <c r="D269" s="9"/>
      <c r="E269" s="9"/>
      <c r="F269" s="126" t="s">
        <v>115</v>
      </c>
      <c r="G269" s="126"/>
    </row>
    <row r="270" spans="5:7" ht="15.75">
      <c r="E270" s="10"/>
      <c r="F270" s="82"/>
      <c r="G270" s="82"/>
    </row>
    <row r="271" spans="5:7" ht="15.75">
      <c r="E271" s="10"/>
      <c r="F271" s="126" t="s">
        <v>116</v>
      </c>
      <c r="G271" s="126"/>
    </row>
    <row r="272" spans="5:6" ht="12.75">
      <c r="E272" s="10"/>
      <c r="F272" s="10"/>
    </row>
    <row r="274" ht="12.75">
      <c r="E274" s="122"/>
    </row>
  </sheetData>
  <mergeCells count="18">
    <mergeCell ref="E5:E6"/>
    <mergeCell ref="F5:G5"/>
    <mergeCell ref="E115:E116"/>
    <mergeCell ref="F115:G115"/>
    <mergeCell ref="A5:A6"/>
    <mergeCell ref="B5:B6"/>
    <mergeCell ref="C5:C6"/>
    <mergeCell ref="D5:D6"/>
    <mergeCell ref="A3:G3"/>
    <mergeCell ref="A113:G113"/>
    <mergeCell ref="F269:G269"/>
    <mergeCell ref="F271:G271"/>
    <mergeCell ref="F63:G63"/>
    <mergeCell ref="F65:G65"/>
    <mergeCell ref="A115:A116"/>
    <mergeCell ref="B115:B116"/>
    <mergeCell ref="C115:C116"/>
    <mergeCell ref="D115:D116"/>
  </mergeCells>
  <printOptions/>
  <pageMargins left="0.5905511811023623" right="0.5905511811023623" top="0.3937007874015748" bottom="0.3937007874015748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</dc:creator>
  <cp:keywords/>
  <dc:description/>
  <cp:lastModifiedBy>ELA-B</cp:lastModifiedBy>
  <cp:lastPrinted>2007-01-02T10:39:37Z</cp:lastPrinted>
  <dcterms:created xsi:type="dcterms:W3CDTF">2004-02-02T12:08:46Z</dcterms:created>
  <dcterms:modified xsi:type="dcterms:W3CDTF">2007-01-02T10:42:19Z</dcterms:modified>
  <cp:category/>
  <cp:version/>
  <cp:contentType/>
  <cp:contentStatus/>
</cp:coreProperties>
</file>