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31" windowWidth="15480" windowHeight="8745" tabRatio="914" firstSheet="1" activeTab="1"/>
  </bookViews>
  <sheets>
    <sheet name="druk subw_" sheetId="1" r:id="rId1"/>
    <sheet name="zał.2i3" sheetId="2" r:id="rId2"/>
  </sheets>
  <definedNames>
    <definedName name="Excel_BuiltIn_Print_Area_6">"$ark_1.$#ODWOŁANIE!$#ODWOŁANIE!:$#ODWOŁANIE!$#ODWOŁANIE!"</definedName>
    <definedName name="Excel_BuiltIn_Print_Area_7">"$#ODWOŁANIE!.$A$184:$Q$211"</definedName>
    <definedName name="_xlnm.Print_Area" localSheetId="0">'druk subw_'!$A$3:$M$72</definedName>
  </definedNames>
  <calcPr fullCalcOnLoad="1"/>
</workbook>
</file>

<file path=xl/sharedStrings.xml><?xml version="1.0" encoding="utf-8"?>
<sst xmlns="http://schemas.openxmlformats.org/spreadsheetml/2006/main" count="530" uniqueCount="202">
  <si>
    <t>Załącznik Nr   1</t>
  </si>
  <si>
    <t>do części opisowej</t>
  </si>
  <si>
    <t>PLANOWANA DOTACJA Z BUDŻETU MIASTA NA 2004R  I ŹRÓDŁA  FINANSOWANIA</t>
  </si>
  <si>
    <t>w dziale 801 - OŚWIATA I WYCHOWANIE  ORAZ    w dziale 854 - EDUKACYJNA OPIEKA WYCHOWAWCZA</t>
  </si>
  <si>
    <t>Lp.</t>
  </si>
  <si>
    <t>Rozdz.</t>
  </si>
  <si>
    <t>Opis rozdziału</t>
  </si>
  <si>
    <t>szkoły samorządowe</t>
  </si>
  <si>
    <t>szkoły prowadzone przez inne podmioty</t>
  </si>
  <si>
    <t>Ogółem</t>
  </si>
  <si>
    <t>Źródła finansowania</t>
  </si>
  <si>
    <t>Przewidywane zobowiązania 2003</t>
  </si>
  <si>
    <t>Subwencja oświatowa</t>
  </si>
  <si>
    <t>Dochody      gminy,           powiatu</t>
  </si>
  <si>
    <t>Dotacje</t>
  </si>
  <si>
    <t>L.ucz.</t>
  </si>
  <si>
    <t>dotacja</t>
  </si>
  <si>
    <t>I.</t>
  </si>
  <si>
    <t>ZADANIA GMINY   - PLANOWANA   SUBWENCJA</t>
  </si>
  <si>
    <t>a)</t>
  </si>
  <si>
    <t>DZIAŁ  801  -   OŚWIATA    I   WYCHOWANIE</t>
  </si>
  <si>
    <t>Szkoły podstawowe</t>
  </si>
  <si>
    <t xml:space="preserve">Przedszkola </t>
  </si>
  <si>
    <t>Przedszkola specjalne</t>
  </si>
  <si>
    <t>Gimnazja</t>
  </si>
  <si>
    <t xml:space="preserve">   </t>
  </si>
  <si>
    <t>Doskonalenie i dokształcanie nauczycieli</t>
  </si>
  <si>
    <t>Pozostała działalność           w tym:</t>
  </si>
  <si>
    <t>a)FŚS emer. i ren. N-li</t>
  </si>
  <si>
    <t>b)odsetki od kredytów</t>
  </si>
  <si>
    <t>c) .................................</t>
  </si>
  <si>
    <t>Razem dział   801</t>
  </si>
  <si>
    <t>b)</t>
  </si>
  <si>
    <t>DZIAŁ  854  -    EDUKACYJNA   OPIEKA   WYCHOWAWCZA</t>
  </si>
  <si>
    <t>Świetlice szkolne</t>
  </si>
  <si>
    <t>Doskonalenie i dokształcanie zaw. n-li</t>
  </si>
  <si>
    <t>b) .................................</t>
  </si>
  <si>
    <t>Razem dział   854</t>
  </si>
  <si>
    <t>RAZEM ZADANIA GMINY</t>
  </si>
  <si>
    <t>c)</t>
  </si>
  <si>
    <t>REZERWA</t>
  </si>
  <si>
    <t>II.</t>
  </si>
  <si>
    <t>ZADANIA POWIATU   -    PLANOWANA   SUBWENCJA</t>
  </si>
  <si>
    <t>Szkoły podstawowe specjalne</t>
  </si>
  <si>
    <t>Gimnazja specjalne</t>
  </si>
  <si>
    <t>Licea ogólnokształcące</t>
  </si>
  <si>
    <t>Licea profilowane</t>
  </si>
  <si>
    <t xml:space="preserve">Szkoły zawodowe </t>
  </si>
  <si>
    <t>Szkoły zawodowe specjalne</t>
  </si>
  <si>
    <t>Zespół CKPiU</t>
  </si>
  <si>
    <t>Przedszkola  Specjalne</t>
  </si>
  <si>
    <t>Poradnie Psychologiczo Pedag.</t>
  </si>
  <si>
    <t>Internaty i bursy szkolne</t>
  </si>
  <si>
    <t>RAZEM ZADANIA POWIATU</t>
  </si>
  <si>
    <t>RAZEM OŚWIATA</t>
  </si>
  <si>
    <t>Prezydenta Miasta Łomży</t>
  </si>
  <si>
    <t>ZCKPiU   /dla dor.</t>
  </si>
  <si>
    <t>Jednostka</t>
  </si>
  <si>
    <t>Niezbędne wydatki</t>
  </si>
  <si>
    <t>Płace, pochodne i odpisy</t>
  </si>
  <si>
    <t>Rzeczowe</t>
  </si>
  <si>
    <t>SP -2</t>
  </si>
  <si>
    <t>SP -4</t>
  </si>
  <si>
    <t>SP -5</t>
  </si>
  <si>
    <t>SP -7</t>
  </si>
  <si>
    <t>SP -9</t>
  </si>
  <si>
    <t>hala - SP9</t>
  </si>
  <si>
    <t>RazemSP9</t>
  </si>
  <si>
    <t>SP -10</t>
  </si>
  <si>
    <t>basenSP10</t>
  </si>
  <si>
    <t>Razem SP10</t>
  </si>
  <si>
    <t>RAZEM</t>
  </si>
  <si>
    <t>PP - Nr 1</t>
  </si>
  <si>
    <t>PP - Nr 2</t>
  </si>
  <si>
    <t>PP - Nr 4</t>
  </si>
  <si>
    <t>PP - Nr 5</t>
  </si>
  <si>
    <t>PP - Nr 8</t>
  </si>
  <si>
    <t>PP - Nr 9</t>
  </si>
  <si>
    <t>PP - Nr 10</t>
  </si>
  <si>
    <t>PP - Nr 14</t>
  </si>
  <si>
    <t>PP - Nr 15</t>
  </si>
  <si>
    <t>GP - Nr 1</t>
  </si>
  <si>
    <t>GP - Nr 2</t>
  </si>
  <si>
    <t>GP - Nr 3</t>
  </si>
  <si>
    <t>GP - Nr 6</t>
  </si>
  <si>
    <t>GP - Nr 8</t>
  </si>
  <si>
    <t>ZSSpecj.</t>
  </si>
  <si>
    <t>I LO</t>
  </si>
  <si>
    <t>II LO</t>
  </si>
  <si>
    <t>III LO</t>
  </si>
  <si>
    <t>ZSTiO Nr 4</t>
  </si>
  <si>
    <t>ZSMiO Nr 5</t>
  </si>
  <si>
    <t>ZSEiO Nr 6</t>
  </si>
  <si>
    <t>ZSWiO Nr 7</t>
  </si>
  <si>
    <t>ZSD Nr 9</t>
  </si>
  <si>
    <t>Z CKPiU</t>
  </si>
  <si>
    <t>PG - 1</t>
  </si>
  <si>
    <t>PG - 3</t>
  </si>
  <si>
    <t>ZSSpec.</t>
  </si>
  <si>
    <t>PPP</t>
  </si>
  <si>
    <t>Bursa Nr 1</t>
  </si>
  <si>
    <t>Bursa Nr 2</t>
  </si>
  <si>
    <t>Bursa Nr 3</t>
  </si>
  <si>
    <t>Razem 801</t>
  </si>
  <si>
    <t>Razem 854</t>
  </si>
  <si>
    <t>Załącznik Nr  2</t>
  </si>
  <si>
    <t>ZESTAWIENIE  KOSZTÓW  DO  USTALENIA DOTACJI  NA 2007 ROK</t>
  </si>
  <si>
    <t>Ilość uczniów na 30.09.06 WG. SO</t>
  </si>
  <si>
    <t>Przychody</t>
  </si>
  <si>
    <t>w tym:</t>
  </si>
  <si>
    <t>Konieczna dotacja              (5-7)</t>
  </si>
  <si>
    <t>Dotacja na 2007r</t>
  </si>
  <si>
    <t xml:space="preserve">Koszt  na            1 ucznia          z dotacji            </t>
  </si>
  <si>
    <t xml:space="preserve">Rezerwa +  </t>
  </si>
  <si>
    <t>odsetki własne  i inne</t>
  </si>
  <si>
    <t>odsetki od dotacji</t>
  </si>
  <si>
    <t>subwencja</t>
  </si>
  <si>
    <t xml:space="preserve">Integracja </t>
  </si>
  <si>
    <t>Dotacja z dochodów własnych miasta</t>
  </si>
  <si>
    <t>Braki -                     (14-10)</t>
  </si>
  <si>
    <t>zdjęto</t>
  </si>
  <si>
    <t>w tym :</t>
  </si>
  <si>
    <t>Żywienie</t>
  </si>
  <si>
    <t>żywienie</t>
  </si>
  <si>
    <t>opłata stała</t>
  </si>
  <si>
    <t>Dotacja na 2006r</t>
  </si>
  <si>
    <t>G</t>
  </si>
  <si>
    <t>P</t>
  </si>
  <si>
    <t>Ilość uczniów na 30.09.06  WG. SO</t>
  </si>
  <si>
    <t xml:space="preserve">Dochody </t>
  </si>
  <si>
    <t xml:space="preserve">żywienie  </t>
  </si>
  <si>
    <t>inne własne</t>
  </si>
  <si>
    <t>Braki -</t>
  </si>
  <si>
    <t xml:space="preserve">Konieczna dotacja </t>
  </si>
  <si>
    <t>Dochody</t>
  </si>
  <si>
    <t xml:space="preserve">żywienie </t>
  </si>
  <si>
    <t>własne/opłata stała + odsetki/</t>
  </si>
  <si>
    <t>Dotacja finansowana subwencją</t>
  </si>
  <si>
    <t>przychody z  majątku § 0750</t>
  </si>
  <si>
    <t>odsetki od dotacji   § 0920</t>
  </si>
  <si>
    <t>ZSSpecj. 51+ 11(filia)</t>
  </si>
  <si>
    <t>Powiat - 854</t>
  </si>
  <si>
    <t>Ogółem gmina</t>
  </si>
  <si>
    <t>Przedszkola prowadzone  przez osoby prawne i fizyczne</t>
  </si>
  <si>
    <t>Bursy prowadzone  przez osoby prawne i fizyczne</t>
  </si>
  <si>
    <t>Licea Prof.. prowadzone  przez osoby prawne i fizyczne</t>
  </si>
  <si>
    <t>Szkoły zaw. prowadzone  przez osoby prawne i fizyczne</t>
  </si>
  <si>
    <t>LO prowadzone  przez osoby prawne i fizyczne</t>
  </si>
  <si>
    <t>Gimnazja prowadzone  przez osoby prawne i fizyczne</t>
  </si>
  <si>
    <t>DZIAŁ 801 - ROZDZIAŁ   80101 - SZKOŁY PODSTAWOWE</t>
  </si>
  <si>
    <t>DZIAŁ 801 - ROZDZIAŁ   80102 - SZKOŁY PODSTAWOWE SPECJALNE</t>
  </si>
  <si>
    <t>DZIAŁ 801 - ROZDZIAŁ   80104    - PRZEDSZKOLA</t>
  </si>
  <si>
    <t>DZIAŁ 801 - ROZDZIAŁ   80110 - GIMNAZJA</t>
  </si>
  <si>
    <t>DZIAŁ 801 - ROZDZIAŁ   80111 - GIMNAZJUM SPECJALNE</t>
  </si>
  <si>
    <t>DZIAŁ 801 - ROZDZIAŁ   80120 - LICEA OGÓLNOKSZTAŁCĄCE</t>
  </si>
  <si>
    <t>DZIAŁ 801 - ROZDZIAŁ   80123 - LICEA PROFILOWANE</t>
  </si>
  <si>
    <t>DZIAŁ 801 - ROZDZIAŁ   80130 -   SZKOŁY   ZAWODOWE</t>
  </si>
  <si>
    <t>DZIAŁ 801 - ROZDZIAŁ   80134 - SZKOŁA  ZAWODOWA SPECJALNA</t>
  </si>
  <si>
    <t>DZIAŁ 801 - ROZDZIAŁ   80140 -  Centra kształcenia ustawicznego i praktycznego oraz ośrodki dokształcania zawodowego</t>
  </si>
  <si>
    <t>DZIAŁ 854 - ROZDZIAŁ   85401 - ŚWIETLICE SZKOLNE</t>
  </si>
  <si>
    <t>DZIAŁ 854 - ROZDZIAŁ   85406 - PORADNIA PSYCHOLOGICZNO-PEDAGOGICZNA</t>
  </si>
  <si>
    <t>DZIAŁ 854 - ROZDZIAŁ   85410 - INTERNATY I BURSY SZKOLNE</t>
  </si>
  <si>
    <t>DZIAŁ 854 - ROZDZIAŁ   85446 -  Doskonalenie i dokształcanie zawodowe nauczycieli</t>
  </si>
  <si>
    <t>DZIAŁ 854 - ROZDZIAŁ   85495  - Pozostała działalność /F Ś S emerytów i rencistów  n-li/</t>
  </si>
  <si>
    <t>DZIAŁ 801 - ROZDZIAŁ   80146 -  Doskonalenie i dokształcanie zawodowe nauczycieli</t>
  </si>
  <si>
    <t>DZIAŁ 801 - ROZDZIAŁ   80195  - Pozostała działalność /F Ś S emerytów i rencistów  n-li/</t>
  </si>
  <si>
    <t>awans zawod.</t>
  </si>
  <si>
    <t>80104 N</t>
  </si>
  <si>
    <t>80110 N</t>
  </si>
  <si>
    <t>80120 N</t>
  </si>
  <si>
    <t>80123 N</t>
  </si>
  <si>
    <t>80130 N</t>
  </si>
  <si>
    <t>85410 N</t>
  </si>
  <si>
    <t>OGÓŁEM:</t>
  </si>
  <si>
    <t>Powiat - 801 Szkoły Samorz.</t>
  </si>
  <si>
    <t>Powiat - 801 Szkoły Niesamorz.</t>
  </si>
  <si>
    <t>Razem 801 Powiat</t>
  </si>
  <si>
    <t>Razem:Gm.</t>
  </si>
  <si>
    <t>Pow. 854 Niep.</t>
  </si>
  <si>
    <t>Razem 854 Powiat</t>
  </si>
  <si>
    <t>Gmina -801 samorządowe</t>
  </si>
  <si>
    <t>Gmina -801 Niesamorz.</t>
  </si>
  <si>
    <t>801-Przedszkola samorz.</t>
  </si>
  <si>
    <t>801-Przedszkola Niep.</t>
  </si>
  <si>
    <t>Gmina -854 sam.</t>
  </si>
  <si>
    <t>Ogółem Powiat:</t>
  </si>
  <si>
    <t>Ogółem oświata</t>
  </si>
  <si>
    <t>doskonal.</t>
  </si>
  <si>
    <t>FŚS n-li em.</t>
  </si>
  <si>
    <t xml:space="preserve">   zbiorczo 2007</t>
  </si>
  <si>
    <t>na 1 ucz.</t>
  </si>
  <si>
    <t>płac</t>
  </si>
  <si>
    <t>Rezerwa na:</t>
  </si>
  <si>
    <t>odprawy emeryt.</t>
  </si>
  <si>
    <t>Ogółem koszty(bez rezerwy)</t>
  </si>
  <si>
    <t xml:space="preserve">Koszt  na 1 ucznia    z dotacji      </t>
  </si>
  <si>
    <t>Konieczna dotacja (6-9)</t>
  </si>
  <si>
    <t>Razem dotacja na 2007</t>
  </si>
  <si>
    <t>Konieczna dotacja                8-(10,11)</t>
  </si>
  <si>
    <t>z dnia 06.11.2006r</t>
  </si>
  <si>
    <t>Załącznik Nr 3</t>
  </si>
  <si>
    <t>Zarządzenia  Nr 196/06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</si>
</sst>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&quot; zł&quot;;[Red]\-#,##0&quot; zł&quot;"/>
  </numFmts>
  <fonts count="19">
    <font>
      <sz val="10"/>
      <name val="Arial CE"/>
      <family val="0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4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i/>
      <sz val="12"/>
      <name val="Arial CE"/>
      <family val="2"/>
    </font>
    <font>
      <b/>
      <i/>
      <sz val="16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0" fillId="2" borderId="18" xfId="0" applyFill="1" applyBorder="1" applyAlignment="1">
      <alignment/>
    </xf>
    <xf numFmtId="0" fontId="4" fillId="2" borderId="19" xfId="0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/>
    </xf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/>
    </xf>
    <xf numFmtId="3" fontId="4" fillId="2" borderId="2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/>
    </xf>
    <xf numFmtId="0" fontId="2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2" fillId="2" borderId="0" xfId="0" applyFont="1" applyFill="1" applyAlignment="1">
      <alignment/>
    </xf>
    <xf numFmtId="0" fontId="9" fillId="3" borderId="25" xfId="0" applyFont="1" applyFill="1" applyBorder="1" applyAlignment="1">
      <alignment horizontal="center"/>
    </xf>
    <xf numFmtId="3" fontId="3" fillId="3" borderId="19" xfId="0" applyNumberFormat="1" applyFont="1" applyFill="1" applyBorder="1" applyAlignment="1">
      <alignment/>
    </xf>
    <xf numFmtId="3" fontId="3" fillId="3" borderId="19" xfId="0" applyNumberFormat="1" applyFont="1" applyFill="1" applyBorder="1" applyAlignment="1">
      <alignment horizontal="center"/>
    </xf>
    <xf numFmtId="3" fontId="3" fillId="3" borderId="20" xfId="0" applyNumberFormat="1" applyFont="1" applyFill="1" applyBorder="1" applyAlignment="1">
      <alignment/>
    </xf>
    <xf numFmtId="3" fontId="3" fillId="3" borderId="21" xfId="0" applyNumberFormat="1" applyFont="1" applyFill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3" fontId="8" fillId="0" borderId="1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8" fillId="0" borderId="14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left" vertical="center" wrapText="1"/>
    </xf>
    <xf numFmtId="0" fontId="2" fillId="2" borderId="29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/>
    </xf>
    <xf numFmtId="3" fontId="9" fillId="3" borderId="25" xfId="0" applyNumberFormat="1" applyFont="1" applyFill="1" applyBorder="1" applyAlignment="1">
      <alignment horizontal="center"/>
    </xf>
    <xf numFmtId="0" fontId="10" fillId="3" borderId="0" xfId="0" applyFont="1" applyFill="1" applyAlignment="1">
      <alignment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3" fontId="0" fillId="0" borderId="31" xfId="0" applyNumberFormat="1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3" fillId="4" borderId="33" xfId="0" applyNumberFormat="1" applyFont="1" applyFill="1" applyBorder="1" applyAlignment="1">
      <alignment horizontal="center"/>
    </xf>
    <xf numFmtId="3" fontId="5" fillId="4" borderId="17" xfId="0" applyNumberFormat="1" applyFont="1" applyFill="1" applyBorder="1" applyAlignment="1">
      <alignment/>
    </xf>
    <xf numFmtId="3" fontId="5" fillId="4" borderId="34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left"/>
    </xf>
    <xf numFmtId="3" fontId="7" fillId="0" borderId="1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37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13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4" fontId="8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/>
    </xf>
    <xf numFmtId="3" fontId="7" fillId="0" borderId="28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0" fontId="17" fillId="0" borderId="10" xfId="0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Fill="1" applyBorder="1" applyAlignment="1">
      <alignment horizontal="center"/>
    </xf>
    <xf numFmtId="3" fontId="7" fillId="0" borderId="37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6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39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 horizontal="center"/>
    </xf>
    <xf numFmtId="3" fontId="0" fillId="0" borderId="40" xfId="0" applyNumberFormat="1" applyFont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39" xfId="0" applyBorder="1" applyAlignment="1">
      <alignment/>
    </xf>
    <xf numFmtId="3" fontId="0" fillId="0" borderId="39" xfId="0" applyNumberFormat="1" applyBorder="1" applyAlignment="1">
      <alignment/>
    </xf>
    <xf numFmtId="0" fontId="15" fillId="0" borderId="39" xfId="0" applyFont="1" applyBorder="1" applyAlignment="1">
      <alignment/>
    </xf>
    <xf numFmtId="3" fontId="15" fillId="0" borderId="39" xfId="0" applyNumberFormat="1" applyFont="1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5" fillId="0" borderId="39" xfId="0" applyFont="1" applyBorder="1" applyAlignment="1">
      <alignment horizontal="center"/>
    </xf>
    <xf numFmtId="0" fontId="18" fillId="0" borderId="39" xfId="0" applyFont="1" applyBorder="1" applyAlignment="1">
      <alignment horizontal="center" wrapText="1"/>
    </xf>
    <xf numFmtId="0" fontId="0" fillId="0" borderId="39" xfId="0" applyBorder="1" applyAlignment="1">
      <alignment wrapText="1"/>
    </xf>
    <xf numFmtId="0" fontId="15" fillId="0" borderId="28" xfId="0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3" fontId="7" fillId="0" borderId="39" xfId="0" applyNumberFormat="1" applyFont="1" applyBorder="1" applyAlignment="1">
      <alignment/>
    </xf>
    <xf numFmtId="0" fontId="18" fillId="0" borderId="39" xfId="0" applyFont="1" applyBorder="1" applyAlignment="1">
      <alignment horizontal="left" wrapText="1"/>
    </xf>
    <xf numFmtId="3" fontId="7" fillId="0" borderId="39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wrapText="1"/>
    </xf>
    <xf numFmtId="3" fontId="0" fillId="0" borderId="13" xfId="0" applyNumberFormat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1" xfId="0" applyNumberFormat="1" applyBorder="1" applyAlignment="1">
      <alignment/>
    </xf>
    <xf numFmtId="3" fontId="0" fillId="0" borderId="39" xfId="0" applyNumberFormat="1" applyFont="1" applyFill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15" fillId="0" borderId="39" xfId="0" applyNumberFormat="1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center"/>
    </xf>
    <xf numFmtId="3" fontId="0" fillId="0" borderId="43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2" xfId="0" applyNumberForma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3" fontId="0" fillId="0" borderId="44" xfId="0" applyNumberFormat="1" applyBorder="1" applyAlignment="1">
      <alignment/>
    </xf>
    <xf numFmtId="3" fontId="15" fillId="0" borderId="44" xfId="0" applyNumberFormat="1" applyFont="1" applyBorder="1" applyAlignment="1">
      <alignment/>
    </xf>
    <xf numFmtId="3" fontId="0" fillId="0" borderId="39" xfId="0" applyNumberFormat="1" applyFont="1" applyBorder="1" applyAlignment="1">
      <alignment horizontal="center"/>
    </xf>
    <xf numFmtId="0" fontId="15" fillId="0" borderId="39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16" fillId="0" borderId="39" xfId="0" applyFont="1" applyBorder="1" applyAlignment="1">
      <alignment wrapText="1"/>
    </xf>
    <xf numFmtId="0" fontId="7" fillId="0" borderId="39" xfId="0" applyFont="1" applyFill="1" applyBorder="1" applyAlignment="1">
      <alignment wrapText="1"/>
    </xf>
    <xf numFmtId="0" fontId="7" fillId="0" borderId="39" xfId="0" applyFont="1" applyBorder="1" applyAlignment="1">
      <alignment/>
    </xf>
    <xf numFmtId="0" fontId="14" fillId="0" borderId="39" xfId="0" applyFont="1" applyFill="1" applyBorder="1" applyAlignment="1">
      <alignment wrapText="1"/>
    </xf>
    <xf numFmtId="0" fontId="0" fillId="5" borderId="0" xfId="0" applyFill="1" applyAlignment="1">
      <alignment/>
    </xf>
    <xf numFmtId="0" fontId="4" fillId="5" borderId="0" xfId="0" applyFont="1" applyFill="1" applyAlignment="1">
      <alignment/>
    </xf>
    <xf numFmtId="0" fontId="0" fillId="5" borderId="10" xfId="0" applyFont="1" applyFill="1" applyBorder="1" applyAlignment="1">
      <alignment horizontal="center" vertical="center" wrapText="1"/>
    </xf>
    <xf numFmtId="0" fontId="14" fillId="5" borderId="36" xfId="0" applyFont="1" applyFill="1" applyBorder="1" applyAlignment="1">
      <alignment horizontal="center" vertical="center" wrapText="1"/>
    </xf>
    <xf numFmtId="3" fontId="0" fillId="5" borderId="10" xfId="0" applyNumberFormat="1" applyFont="1" applyFill="1" applyBorder="1" applyAlignment="1">
      <alignment horizontal="right"/>
    </xf>
    <xf numFmtId="3" fontId="0" fillId="5" borderId="15" xfId="0" applyNumberFormat="1" applyFont="1" applyFill="1" applyBorder="1" applyAlignment="1">
      <alignment horizontal="right"/>
    </xf>
    <xf numFmtId="3" fontId="7" fillId="5" borderId="11" xfId="0" applyNumberFormat="1" applyFont="1" applyFill="1" applyBorder="1" applyAlignment="1">
      <alignment horizontal="center"/>
    </xf>
    <xf numFmtId="3" fontId="7" fillId="5" borderId="10" xfId="0" applyNumberFormat="1" applyFont="1" applyFill="1" applyBorder="1" applyAlignment="1">
      <alignment horizontal="center"/>
    </xf>
    <xf numFmtId="3" fontId="8" fillId="5" borderId="0" xfId="0" applyNumberFormat="1" applyFont="1" applyFill="1" applyBorder="1" applyAlignment="1">
      <alignment horizontal="left"/>
    </xf>
    <xf numFmtId="3" fontId="2" fillId="5" borderId="0" xfId="0" applyNumberFormat="1" applyFont="1" applyFill="1" applyAlignment="1">
      <alignment/>
    </xf>
    <xf numFmtId="3" fontId="4" fillId="5" borderId="0" xfId="0" applyNumberFormat="1" applyFont="1" applyFill="1" applyAlignment="1">
      <alignment/>
    </xf>
    <xf numFmtId="0" fontId="15" fillId="5" borderId="10" xfId="0" applyFont="1" applyFill="1" applyBorder="1" applyAlignment="1">
      <alignment horizontal="center" vertical="center" wrapText="1"/>
    </xf>
    <xf numFmtId="3" fontId="7" fillId="5" borderId="10" xfId="0" applyNumberFormat="1" applyFont="1" applyFill="1" applyBorder="1" applyAlignment="1">
      <alignment horizontal="right"/>
    </xf>
    <xf numFmtId="3" fontId="7" fillId="5" borderId="0" xfId="0" applyNumberFormat="1" applyFont="1" applyFill="1" applyBorder="1" applyAlignment="1">
      <alignment horizontal="right"/>
    </xf>
    <xf numFmtId="0" fontId="14" fillId="5" borderId="13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39" xfId="0" applyFont="1" applyFill="1" applyBorder="1" applyAlignment="1">
      <alignment horizontal="center"/>
    </xf>
    <xf numFmtId="3" fontId="0" fillId="5" borderId="10" xfId="0" applyNumberFormat="1" applyFont="1" applyFill="1" applyBorder="1" applyAlignment="1">
      <alignment horizontal="right"/>
    </xf>
    <xf numFmtId="0" fontId="4" fillId="5" borderId="10" xfId="0" applyFont="1" applyFill="1" applyBorder="1" applyAlignment="1">
      <alignment horizontal="center"/>
    </xf>
    <xf numFmtId="0" fontId="2" fillId="5" borderId="0" xfId="0" applyFont="1" applyFill="1" applyAlignment="1">
      <alignment/>
    </xf>
    <xf numFmtId="3" fontId="4" fillId="5" borderId="10" xfId="0" applyNumberFormat="1" applyFont="1" applyFill="1" applyBorder="1" applyAlignment="1">
      <alignment horizontal="right"/>
    </xf>
    <xf numFmtId="3" fontId="0" fillId="5" borderId="10" xfId="0" applyNumberFormat="1" applyFont="1" applyFill="1" applyBorder="1" applyAlignment="1">
      <alignment horizontal="right" wrapText="1"/>
    </xf>
    <xf numFmtId="3" fontId="0" fillId="5" borderId="13" xfId="0" applyNumberFormat="1" applyFont="1" applyFill="1" applyBorder="1" applyAlignment="1">
      <alignment horizontal="right"/>
    </xf>
    <xf numFmtId="0" fontId="7" fillId="5" borderId="0" xfId="0" applyFont="1" applyFill="1" applyBorder="1" applyAlignment="1">
      <alignment horizontal="center"/>
    </xf>
    <xf numFmtId="0" fontId="17" fillId="5" borderId="1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3" fontId="0" fillId="5" borderId="10" xfId="0" applyNumberFormat="1" applyFont="1" applyFill="1" applyBorder="1" applyAlignment="1">
      <alignment horizontal="right" wrapText="1"/>
    </xf>
    <xf numFmtId="3" fontId="0" fillId="5" borderId="13" xfId="0" applyNumberFormat="1" applyFont="1" applyFill="1" applyBorder="1" applyAlignment="1">
      <alignment horizontal="right"/>
    </xf>
    <xf numFmtId="0" fontId="7" fillId="5" borderId="10" xfId="0" applyFont="1" applyFill="1" applyBorder="1" applyAlignment="1">
      <alignment/>
    </xf>
    <xf numFmtId="0" fontId="14" fillId="5" borderId="10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center"/>
    </xf>
    <xf numFmtId="3" fontId="0" fillId="5" borderId="10" xfId="0" applyNumberFormat="1" applyFill="1" applyBorder="1" applyAlignment="1">
      <alignment/>
    </xf>
    <xf numFmtId="3" fontId="0" fillId="5" borderId="15" xfId="0" applyNumberFormat="1" applyFont="1" applyFill="1" applyBorder="1" applyAlignment="1">
      <alignment horizontal="right"/>
    </xf>
    <xf numFmtId="0" fontId="0" fillId="5" borderId="13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/>
    </xf>
    <xf numFmtId="0" fontId="15" fillId="5" borderId="28" xfId="0" applyFont="1" applyFill="1" applyBorder="1" applyAlignment="1">
      <alignment horizontal="center" vertical="center" wrapText="1"/>
    </xf>
    <xf numFmtId="3" fontId="0" fillId="5" borderId="11" xfId="0" applyNumberFormat="1" applyFont="1" applyFill="1" applyBorder="1" applyAlignment="1">
      <alignment horizontal="center"/>
    </xf>
    <xf numFmtId="3" fontId="0" fillId="5" borderId="40" xfId="0" applyNumberFormat="1" applyFont="1" applyFill="1" applyBorder="1" applyAlignment="1">
      <alignment horizontal="center"/>
    </xf>
    <xf numFmtId="3" fontId="0" fillId="5" borderId="39" xfId="0" applyNumberFormat="1" applyFont="1" applyFill="1" applyBorder="1" applyAlignment="1">
      <alignment horizontal="center"/>
    </xf>
    <xf numFmtId="3" fontId="0" fillId="5" borderId="41" xfId="0" applyNumberFormat="1" applyFill="1" applyBorder="1" applyAlignment="1">
      <alignment/>
    </xf>
    <xf numFmtId="3" fontId="0" fillId="5" borderId="39" xfId="0" applyNumberFormat="1" applyFill="1" applyBorder="1" applyAlignment="1">
      <alignment/>
    </xf>
    <xf numFmtId="3" fontId="0" fillId="5" borderId="39" xfId="0" applyNumberFormat="1" applyFill="1" applyBorder="1" applyAlignment="1">
      <alignment horizontal="center"/>
    </xf>
    <xf numFmtId="3" fontId="15" fillId="5" borderId="39" xfId="0" applyNumberFormat="1" applyFont="1" applyFill="1" applyBorder="1" applyAlignment="1">
      <alignment horizontal="center"/>
    </xf>
    <xf numFmtId="3" fontId="0" fillId="5" borderId="0" xfId="0" applyNumberFormat="1" applyFill="1" applyAlignment="1">
      <alignment/>
    </xf>
    <xf numFmtId="3" fontId="7" fillId="5" borderId="39" xfId="0" applyNumberFormat="1" applyFont="1" applyFill="1" applyBorder="1" applyAlignment="1">
      <alignment/>
    </xf>
    <xf numFmtId="0" fontId="14" fillId="5" borderId="45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3" fontId="7" fillId="5" borderId="0" xfId="0" applyNumberFormat="1" applyFont="1" applyFill="1" applyBorder="1" applyAlignment="1">
      <alignment/>
    </xf>
    <xf numFmtId="0" fontId="0" fillId="5" borderId="10" xfId="0" applyFill="1" applyBorder="1" applyAlignment="1">
      <alignment/>
    </xf>
    <xf numFmtId="0" fontId="16" fillId="5" borderId="11" xfId="0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/>
    </xf>
    <xf numFmtId="0" fontId="14" fillId="0" borderId="40" xfId="0" applyFont="1" applyBorder="1" applyAlignment="1">
      <alignment horizontal="center"/>
    </xf>
    <xf numFmtId="3" fontId="7" fillId="6" borderId="39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/>
    </xf>
    <xf numFmtId="0" fontId="0" fillId="0" borderId="39" xfId="0" applyBorder="1" applyAlignment="1">
      <alignment horizontal="center"/>
    </xf>
    <xf numFmtId="0" fontId="15" fillId="0" borderId="3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4.625" style="0" customWidth="1"/>
    <col min="2" max="2" width="10.00390625" style="0" customWidth="1"/>
    <col min="3" max="3" width="22.375" style="0" customWidth="1"/>
    <col min="4" max="4" width="11.75390625" style="0" customWidth="1"/>
    <col min="5" max="5" width="17.75390625" style="0" customWidth="1"/>
    <col min="6" max="6" width="10.125" style="0" customWidth="1"/>
    <col min="7" max="7" width="18.25390625" style="0" customWidth="1"/>
    <col min="8" max="8" width="10.75390625" style="0" customWidth="1"/>
    <col min="9" max="9" width="18.25390625" style="0" customWidth="1"/>
    <col min="10" max="10" width="18.125" style="0" customWidth="1"/>
    <col min="11" max="11" width="17.625" style="0" customWidth="1"/>
    <col min="12" max="12" width="13.25390625" style="0" customWidth="1"/>
    <col min="13" max="13" width="20.375" style="0" customWidth="1"/>
  </cols>
  <sheetData>
    <row r="1" spans="12:13" ht="15">
      <c r="L1" s="1" t="s">
        <v>0</v>
      </c>
      <c r="M1" s="1"/>
    </row>
    <row r="2" spans="12:13" ht="15">
      <c r="L2" s="1" t="s">
        <v>1</v>
      </c>
      <c r="M2" s="1"/>
    </row>
    <row r="3" spans="1:13" ht="21" customHeight="1">
      <c r="A3" s="358" t="s">
        <v>2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</row>
    <row r="4" spans="1:13" ht="15.75">
      <c r="A4" s="359" t="s">
        <v>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</row>
    <row r="7" spans="10:12" ht="12.75">
      <c r="J7" s="2"/>
      <c r="K7" s="2"/>
      <c r="L7" s="2"/>
    </row>
    <row r="8" spans="1:13" ht="21.75" customHeight="1">
      <c r="A8" s="360" t="s">
        <v>4</v>
      </c>
      <c r="B8" s="361" t="s">
        <v>5</v>
      </c>
      <c r="C8" s="362" t="s">
        <v>6</v>
      </c>
      <c r="D8" s="363" t="s">
        <v>7</v>
      </c>
      <c r="E8" s="363"/>
      <c r="F8" s="363" t="s">
        <v>8</v>
      </c>
      <c r="G8" s="363"/>
      <c r="H8" s="363" t="s">
        <v>9</v>
      </c>
      <c r="I8" s="363"/>
      <c r="J8" s="369" t="s">
        <v>10</v>
      </c>
      <c r="K8" s="369"/>
      <c r="L8" s="369"/>
      <c r="M8" s="362" t="s">
        <v>11</v>
      </c>
    </row>
    <row r="9" spans="1:13" ht="19.5" customHeight="1">
      <c r="A9" s="360"/>
      <c r="B9" s="361"/>
      <c r="C9" s="362"/>
      <c r="D9" s="363"/>
      <c r="E9" s="363"/>
      <c r="F9" s="363"/>
      <c r="G9" s="363"/>
      <c r="H9" s="363"/>
      <c r="I9" s="363"/>
      <c r="J9" s="368" t="s">
        <v>12</v>
      </c>
      <c r="K9" s="364" t="s">
        <v>13</v>
      </c>
      <c r="L9" s="365" t="s">
        <v>14</v>
      </c>
      <c r="M9" s="362"/>
    </row>
    <row r="10" spans="1:13" ht="39" customHeight="1">
      <c r="A10" s="360"/>
      <c r="B10" s="361"/>
      <c r="C10" s="362"/>
      <c r="D10" s="3" t="s">
        <v>15</v>
      </c>
      <c r="E10" s="4" t="s">
        <v>16</v>
      </c>
      <c r="F10" s="3" t="s">
        <v>15</v>
      </c>
      <c r="G10" s="4" t="s">
        <v>16</v>
      </c>
      <c r="H10" s="3" t="s">
        <v>15</v>
      </c>
      <c r="I10" s="4" t="s">
        <v>16</v>
      </c>
      <c r="J10" s="368"/>
      <c r="K10" s="364"/>
      <c r="L10" s="365"/>
      <c r="M10" s="362"/>
    </row>
    <row r="11" spans="1:13" s="10" customFormat="1" ht="15.75">
      <c r="A11" s="5">
        <v>1</v>
      </c>
      <c r="B11" s="6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8">
        <v>11</v>
      </c>
      <c r="L11" s="7">
        <v>12</v>
      </c>
      <c r="M11" s="9">
        <v>13</v>
      </c>
    </row>
    <row r="12" spans="1:13" ht="12.7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ht="20.25">
      <c r="A13" s="14" t="s">
        <v>17</v>
      </c>
      <c r="B13" s="15" t="s">
        <v>18</v>
      </c>
      <c r="C13" s="15"/>
      <c r="D13" s="15"/>
      <c r="E13" s="16"/>
      <c r="F13" s="12"/>
      <c r="G13" s="12"/>
      <c r="H13" s="12"/>
      <c r="I13" s="12"/>
      <c r="J13" s="17"/>
      <c r="K13" s="12"/>
      <c r="L13" s="12"/>
      <c r="M13" s="13"/>
    </row>
    <row r="14" spans="1:13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</row>
    <row r="15" spans="1:13" ht="15">
      <c r="A15" s="18" t="s">
        <v>19</v>
      </c>
      <c r="B15" s="19" t="s">
        <v>20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</row>
    <row r="16" spans="1:13" ht="12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ht="27" customHeight="1">
      <c r="A17" s="20">
        <v>1</v>
      </c>
      <c r="B17" s="21">
        <v>80101</v>
      </c>
      <c r="C17" s="22" t="s">
        <v>21</v>
      </c>
      <c r="D17" s="23"/>
      <c r="E17" s="24"/>
      <c r="F17" s="25"/>
      <c r="G17" s="24"/>
      <c r="H17" s="25"/>
      <c r="I17" s="24"/>
      <c r="J17" s="24"/>
      <c r="K17" s="26"/>
      <c r="L17" s="24"/>
      <c r="M17" s="27"/>
    </row>
    <row r="18" spans="1:13" ht="30" customHeight="1">
      <c r="A18" s="20">
        <v>2</v>
      </c>
      <c r="B18" s="21">
        <v>80104</v>
      </c>
      <c r="C18" s="22" t="s">
        <v>22</v>
      </c>
      <c r="D18" s="23"/>
      <c r="E18" s="24"/>
      <c r="F18" s="25"/>
      <c r="G18" s="24"/>
      <c r="H18" s="25"/>
      <c r="I18" s="24"/>
      <c r="J18" s="24"/>
      <c r="K18" s="26"/>
      <c r="L18" s="24"/>
      <c r="M18" s="27"/>
    </row>
    <row r="19" spans="1:13" ht="30" customHeight="1">
      <c r="A19" s="20">
        <v>3</v>
      </c>
      <c r="B19" s="21">
        <v>80105</v>
      </c>
      <c r="C19" s="22" t="s">
        <v>23</v>
      </c>
      <c r="D19" s="23"/>
      <c r="E19" s="24"/>
      <c r="F19" s="25"/>
      <c r="G19" s="24"/>
      <c r="H19" s="25"/>
      <c r="I19" s="24"/>
      <c r="J19" s="24"/>
      <c r="K19" s="26"/>
      <c r="L19" s="24"/>
      <c r="M19" s="27"/>
    </row>
    <row r="20" spans="1:13" ht="27" customHeight="1">
      <c r="A20" s="20">
        <v>4</v>
      </c>
      <c r="B20" s="21">
        <v>80110</v>
      </c>
      <c r="C20" s="22" t="s">
        <v>24</v>
      </c>
      <c r="D20" s="23"/>
      <c r="E20" s="24"/>
      <c r="F20" s="25"/>
      <c r="G20" s="24" t="s">
        <v>25</v>
      </c>
      <c r="H20" s="25"/>
      <c r="I20" s="24"/>
      <c r="J20" s="24"/>
      <c r="K20" s="26"/>
      <c r="L20" s="24"/>
      <c r="M20" s="27"/>
    </row>
    <row r="21" spans="1:13" ht="45.75" customHeight="1">
      <c r="A21" s="20">
        <v>5</v>
      </c>
      <c r="B21" s="28">
        <v>80146</v>
      </c>
      <c r="C21" s="29" t="s">
        <v>26</v>
      </c>
      <c r="D21" s="30"/>
      <c r="E21" s="24"/>
      <c r="F21" s="25"/>
      <c r="G21" s="24"/>
      <c r="H21" s="25"/>
      <c r="I21" s="24"/>
      <c r="J21" s="24"/>
      <c r="K21" s="26"/>
      <c r="L21" s="24"/>
      <c r="M21" s="27"/>
    </row>
    <row r="22" spans="1:13" ht="30" customHeight="1">
      <c r="A22" s="31"/>
      <c r="B22" s="32"/>
      <c r="C22" s="29" t="s">
        <v>27</v>
      </c>
      <c r="D22" s="33"/>
      <c r="E22" s="24"/>
      <c r="F22" s="25"/>
      <c r="G22" s="24"/>
      <c r="H22" s="25"/>
      <c r="I22" s="24"/>
      <c r="J22" s="24"/>
      <c r="K22" s="26"/>
      <c r="L22" s="24"/>
      <c r="M22" s="27"/>
    </row>
    <row r="23" spans="1:13" ht="27.75" customHeight="1">
      <c r="A23" s="31">
        <v>6</v>
      </c>
      <c r="B23" s="34">
        <v>80195</v>
      </c>
      <c r="C23" s="35" t="s">
        <v>28</v>
      </c>
      <c r="D23" s="33"/>
      <c r="E23" s="24"/>
      <c r="F23" s="25"/>
      <c r="G23" s="24"/>
      <c r="H23" s="25"/>
      <c r="I23" s="36"/>
      <c r="J23" s="36"/>
      <c r="K23" s="36"/>
      <c r="L23" s="36"/>
      <c r="M23" s="27"/>
    </row>
    <row r="24" spans="1:13" ht="21" customHeight="1">
      <c r="A24" s="31"/>
      <c r="B24" s="34"/>
      <c r="C24" s="35" t="s">
        <v>29</v>
      </c>
      <c r="D24" s="37"/>
      <c r="E24" s="38"/>
      <c r="F24" s="39"/>
      <c r="G24" s="38"/>
      <c r="H24" s="25"/>
      <c r="I24" s="38"/>
      <c r="J24" s="38"/>
      <c r="K24" s="38"/>
      <c r="L24" s="38"/>
      <c r="M24" s="40"/>
    </row>
    <row r="25" spans="1:13" ht="21" customHeight="1">
      <c r="A25" s="41"/>
      <c r="B25" s="42"/>
      <c r="C25" s="43" t="s">
        <v>30</v>
      </c>
      <c r="D25" s="37"/>
      <c r="E25" s="38"/>
      <c r="F25" s="39"/>
      <c r="G25" s="38"/>
      <c r="H25" s="25"/>
      <c r="I25" s="38"/>
      <c r="J25" s="38"/>
      <c r="K25" s="38"/>
      <c r="L25" s="38"/>
      <c r="M25" s="40"/>
    </row>
    <row r="26" spans="1:13" s="50" customFormat="1" ht="21.75" customHeight="1">
      <c r="A26" s="44"/>
      <c r="B26" s="370" t="s">
        <v>31</v>
      </c>
      <c r="C26" s="370"/>
      <c r="D26" s="45"/>
      <c r="E26" s="46"/>
      <c r="F26" s="47"/>
      <c r="G26" s="46"/>
      <c r="H26" s="47"/>
      <c r="I26" s="46"/>
      <c r="J26" s="46"/>
      <c r="K26" s="48"/>
      <c r="L26" s="46"/>
      <c r="M26" s="49"/>
    </row>
    <row r="27" spans="1:13" ht="12.7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</row>
    <row r="28" spans="1:13" ht="15">
      <c r="A28" s="18" t="s">
        <v>32</v>
      </c>
      <c r="B28" s="19" t="s">
        <v>33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29" spans="1:13" ht="12.7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</row>
    <row r="30" spans="1:13" ht="27" customHeight="1">
      <c r="A30" s="20">
        <v>1</v>
      </c>
      <c r="B30" s="51">
        <v>85401</v>
      </c>
      <c r="C30" s="52" t="s">
        <v>34</v>
      </c>
      <c r="D30" s="51"/>
      <c r="E30" s="24"/>
      <c r="F30" s="25"/>
      <c r="G30" s="24"/>
      <c r="H30" s="25"/>
      <c r="I30" s="24"/>
      <c r="J30" s="24"/>
      <c r="K30" s="24"/>
      <c r="L30" s="24"/>
      <c r="M30" s="27"/>
    </row>
    <row r="31" spans="1:13" ht="27" customHeight="1">
      <c r="A31" s="53">
        <v>2</v>
      </c>
      <c r="B31" s="54">
        <v>85404</v>
      </c>
      <c r="C31" s="55" t="s">
        <v>22</v>
      </c>
      <c r="D31" s="54"/>
      <c r="E31" s="24"/>
      <c r="F31" s="25"/>
      <c r="G31" s="24"/>
      <c r="H31" s="25"/>
      <c r="I31" s="24"/>
      <c r="J31" s="24"/>
      <c r="K31" s="24"/>
      <c r="L31" s="24"/>
      <c r="M31" s="27"/>
    </row>
    <row r="32" spans="1:13" ht="30" customHeight="1">
      <c r="A32" s="53">
        <v>3</v>
      </c>
      <c r="B32" s="54">
        <v>85446</v>
      </c>
      <c r="C32" s="29" t="s">
        <v>35</v>
      </c>
      <c r="D32" s="56"/>
      <c r="E32" s="24"/>
      <c r="F32" s="25"/>
      <c r="G32" s="24"/>
      <c r="H32" s="25"/>
      <c r="I32" s="24"/>
      <c r="J32" s="24"/>
      <c r="K32" s="24"/>
      <c r="L32" s="24"/>
      <c r="M32" s="27"/>
    </row>
    <row r="33" spans="1:13" ht="27" customHeight="1">
      <c r="A33" s="53"/>
      <c r="B33" s="54"/>
      <c r="C33" s="29" t="s">
        <v>27</v>
      </c>
      <c r="D33" s="33"/>
      <c r="E33" s="24"/>
      <c r="F33" s="25"/>
      <c r="G33" s="24"/>
      <c r="H33" s="25"/>
      <c r="I33" s="36"/>
      <c r="J33" s="36"/>
      <c r="K33" s="36"/>
      <c r="L33" s="36"/>
      <c r="M33" s="27"/>
    </row>
    <row r="34" spans="1:13" ht="27" customHeight="1">
      <c r="A34" s="57">
        <v>4</v>
      </c>
      <c r="B34" s="31">
        <v>85495</v>
      </c>
      <c r="C34" s="35" t="s">
        <v>28</v>
      </c>
      <c r="D34" s="37"/>
      <c r="E34" s="38"/>
      <c r="F34" s="39"/>
      <c r="G34" s="38"/>
      <c r="H34" s="39"/>
      <c r="I34" s="38"/>
      <c r="J34" s="38"/>
      <c r="K34" s="38"/>
      <c r="L34" s="38"/>
      <c r="M34" s="40"/>
    </row>
    <row r="35" spans="1:13" ht="27" customHeight="1">
      <c r="A35" s="57"/>
      <c r="B35" s="31"/>
      <c r="C35" s="58" t="s">
        <v>36</v>
      </c>
      <c r="D35" s="59"/>
      <c r="E35" s="60"/>
      <c r="F35" s="61"/>
      <c r="G35" s="60"/>
      <c r="H35" s="61"/>
      <c r="I35" s="60"/>
      <c r="J35" s="60"/>
      <c r="K35" s="60"/>
      <c r="L35" s="60"/>
      <c r="M35" s="62"/>
    </row>
    <row r="36" spans="1:13" s="65" customFormat="1" ht="24" customHeight="1">
      <c r="A36" s="63"/>
      <c r="B36" s="64" t="s">
        <v>37</v>
      </c>
      <c r="C36" s="64"/>
      <c r="D36" s="45"/>
      <c r="E36" s="46"/>
      <c r="F36" s="47"/>
      <c r="G36" s="46"/>
      <c r="H36" s="47"/>
      <c r="I36" s="46"/>
      <c r="J36" s="46"/>
      <c r="K36" s="46"/>
      <c r="L36" s="46"/>
      <c r="M36" s="49"/>
    </row>
    <row r="37" spans="1:13" ht="30" customHeight="1">
      <c r="A37" s="366" t="s">
        <v>38</v>
      </c>
      <c r="B37" s="366"/>
      <c r="C37" s="366"/>
      <c r="D37" s="66"/>
      <c r="E37" s="67"/>
      <c r="F37" s="68"/>
      <c r="G37" s="67"/>
      <c r="H37" s="68"/>
      <c r="I37" s="67"/>
      <c r="J37" s="67"/>
      <c r="K37" s="69"/>
      <c r="L37" s="67"/>
      <c r="M37" s="70"/>
    </row>
    <row r="38" spans="1:13" ht="12.7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3"/>
    </row>
    <row r="39" spans="1:13" ht="12.7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/>
    </row>
    <row r="40" spans="1:13" s="77" customFormat="1" ht="18">
      <c r="A40" s="71" t="s">
        <v>39</v>
      </c>
      <c r="B40" s="72" t="s">
        <v>40</v>
      </c>
      <c r="C40" s="73"/>
      <c r="D40" s="73"/>
      <c r="E40" s="74"/>
      <c r="F40" s="74"/>
      <c r="G40" s="74"/>
      <c r="H40" s="74"/>
      <c r="I40" s="75"/>
      <c r="J40" s="75"/>
      <c r="K40" s="74"/>
      <c r="L40" s="74"/>
      <c r="M40" s="76"/>
    </row>
    <row r="41" spans="1:13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3"/>
    </row>
    <row r="42" spans="1:13" ht="20.25">
      <c r="A42" s="14" t="s">
        <v>41</v>
      </c>
      <c r="B42" s="15" t="s">
        <v>42</v>
      </c>
      <c r="C42" s="15"/>
      <c r="D42" s="15"/>
      <c r="E42" s="15"/>
      <c r="F42" s="15"/>
      <c r="G42" s="15"/>
      <c r="H42" s="15"/>
      <c r="I42" s="15"/>
      <c r="J42" s="17"/>
      <c r="K42" s="12"/>
      <c r="L42" s="12"/>
      <c r="M42" s="13"/>
    </row>
    <row r="43" spans="1:13" ht="12.7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3"/>
    </row>
    <row r="44" spans="1:13" ht="15">
      <c r="A44" s="18" t="s">
        <v>19</v>
      </c>
      <c r="B44" s="19" t="s">
        <v>20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3"/>
    </row>
    <row r="45" spans="1:13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3"/>
    </row>
    <row r="46" spans="1:13" ht="27" customHeight="1">
      <c r="A46" s="51">
        <v>1</v>
      </c>
      <c r="B46" s="51">
        <v>80102</v>
      </c>
      <c r="C46" s="22" t="s">
        <v>43</v>
      </c>
      <c r="D46" s="78"/>
      <c r="E46" s="24"/>
      <c r="F46" s="25"/>
      <c r="G46" s="24"/>
      <c r="H46" s="25"/>
      <c r="I46" s="24"/>
      <c r="J46" s="24"/>
      <c r="K46" s="24"/>
      <c r="L46" s="24"/>
      <c r="M46" s="27"/>
    </row>
    <row r="47" spans="1:13" ht="27" customHeight="1">
      <c r="A47" s="51">
        <v>2</v>
      </c>
      <c r="B47" s="51">
        <v>80111</v>
      </c>
      <c r="C47" s="22" t="s">
        <v>44</v>
      </c>
      <c r="D47" s="78"/>
      <c r="E47" s="24"/>
      <c r="F47" s="25"/>
      <c r="G47" s="24"/>
      <c r="H47" s="25"/>
      <c r="I47" s="24"/>
      <c r="J47" s="24"/>
      <c r="K47" s="24"/>
      <c r="L47" s="24"/>
      <c r="M47" s="27"/>
    </row>
    <row r="48" spans="1:13" ht="27" customHeight="1">
      <c r="A48" s="51">
        <v>3</v>
      </c>
      <c r="B48" s="51">
        <v>80120</v>
      </c>
      <c r="C48" s="22" t="s">
        <v>45</v>
      </c>
      <c r="D48" s="78"/>
      <c r="E48" s="24"/>
      <c r="F48" s="25"/>
      <c r="G48" s="24"/>
      <c r="H48" s="25"/>
      <c r="I48" s="24"/>
      <c r="J48" s="24"/>
      <c r="K48" s="24"/>
      <c r="L48" s="24"/>
      <c r="M48" s="27"/>
    </row>
    <row r="49" spans="1:13" ht="27" customHeight="1">
      <c r="A49" s="51">
        <v>4</v>
      </c>
      <c r="B49" s="51">
        <v>80123</v>
      </c>
      <c r="C49" s="22" t="s">
        <v>46</v>
      </c>
      <c r="D49" s="78"/>
      <c r="E49" s="24"/>
      <c r="F49" s="25"/>
      <c r="G49" s="24"/>
      <c r="H49" s="25"/>
      <c r="I49" s="24"/>
      <c r="J49" s="24"/>
      <c r="K49" s="24"/>
      <c r="L49" s="24"/>
      <c r="M49" s="27"/>
    </row>
    <row r="50" spans="1:13" ht="27" customHeight="1">
      <c r="A50" s="51">
        <v>5</v>
      </c>
      <c r="B50" s="51">
        <v>80130</v>
      </c>
      <c r="C50" s="22" t="s">
        <v>47</v>
      </c>
      <c r="D50" s="78"/>
      <c r="E50" s="24"/>
      <c r="F50" s="25"/>
      <c r="G50" s="24"/>
      <c r="H50" s="25"/>
      <c r="I50" s="24"/>
      <c r="J50" s="24"/>
      <c r="K50" s="24"/>
      <c r="L50" s="24"/>
      <c r="M50" s="27"/>
    </row>
    <row r="51" spans="1:13" ht="27" customHeight="1">
      <c r="A51" s="51">
        <v>6</v>
      </c>
      <c r="B51" s="51">
        <v>80134</v>
      </c>
      <c r="C51" s="22" t="s">
        <v>48</v>
      </c>
      <c r="D51" s="79"/>
      <c r="E51" s="24"/>
      <c r="F51" s="25"/>
      <c r="G51" s="24"/>
      <c r="H51" s="25"/>
      <c r="I51" s="24"/>
      <c r="J51" s="24"/>
      <c r="K51" s="24"/>
      <c r="L51" s="24"/>
      <c r="M51" s="27"/>
    </row>
    <row r="52" spans="1:13" ht="27" customHeight="1">
      <c r="A52" s="51">
        <v>7</v>
      </c>
      <c r="B52" s="28">
        <v>80140</v>
      </c>
      <c r="C52" s="80" t="s">
        <v>49</v>
      </c>
      <c r="D52" s="81"/>
      <c r="E52" s="24"/>
      <c r="F52" s="25"/>
      <c r="G52" s="24"/>
      <c r="H52" s="25"/>
      <c r="I52" s="24"/>
      <c r="J52" s="24"/>
      <c r="K52" s="24"/>
      <c r="L52" s="24"/>
      <c r="M52" s="27"/>
    </row>
    <row r="53" spans="1:13" ht="27" customHeight="1">
      <c r="A53" s="82">
        <v>8</v>
      </c>
      <c r="B53" s="28">
        <v>80146</v>
      </c>
      <c r="C53" s="29" t="s">
        <v>35</v>
      </c>
      <c r="D53" s="83"/>
      <c r="E53" s="24"/>
      <c r="F53" s="25"/>
      <c r="G53" s="24"/>
      <c r="H53" s="25"/>
      <c r="I53" s="24"/>
      <c r="J53" s="24"/>
      <c r="K53" s="24"/>
      <c r="L53" s="24"/>
      <c r="M53" s="27"/>
    </row>
    <row r="54" spans="1:13" ht="27" customHeight="1">
      <c r="A54" s="53"/>
      <c r="B54" s="28"/>
      <c r="C54" s="29" t="s">
        <v>27</v>
      </c>
      <c r="D54" s="84"/>
      <c r="E54" s="24"/>
      <c r="F54" s="24"/>
      <c r="G54" s="24"/>
      <c r="H54" s="24"/>
      <c r="I54" s="36"/>
      <c r="J54" s="36"/>
      <c r="K54" s="36"/>
      <c r="L54" s="36"/>
      <c r="M54" s="27"/>
    </row>
    <row r="55" spans="1:13" ht="27" customHeight="1">
      <c r="A55" s="57">
        <v>9</v>
      </c>
      <c r="B55" s="85">
        <v>80195</v>
      </c>
      <c r="C55" s="35" t="s">
        <v>28</v>
      </c>
      <c r="D55" s="86"/>
      <c r="E55" s="38"/>
      <c r="F55" s="38"/>
      <c r="G55" s="38"/>
      <c r="H55" s="38"/>
      <c r="I55" s="38"/>
      <c r="J55" s="38"/>
      <c r="K55" s="38"/>
      <c r="L55" s="38"/>
      <c r="M55" s="40"/>
    </row>
    <row r="56" spans="1:13" ht="27" customHeight="1">
      <c r="A56" s="87"/>
      <c r="B56" s="88"/>
      <c r="C56" s="58" t="s">
        <v>36</v>
      </c>
      <c r="D56" s="89"/>
      <c r="E56" s="60"/>
      <c r="F56" s="60"/>
      <c r="G56" s="60"/>
      <c r="H56" s="60"/>
      <c r="I56" s="60"/>
      <c r="J56" s="60"/>
      <c r="K56" s="60"/>
      <c r="L56" s="60"/>
      <c r="M56" s="62"/>
    </row>
    <row r="57" spans="1:13" s="65" customFormat="1" ht="23.25" customHeight="1">
      <c r="A57" s="90"/>
      <c r="B57" s="91" t="s">
        <v>31</v>
      </c>
      <c r="C57" s="64"/>
      <c r="D57" s="47"/>
      <c r="E57" s="46"/>
      <c r="F57" s="47"/>
      <c r="G57" s="46"/>
      <c r="H57" s="47"/>
      <c r="I57" s="46"/>
      <c r="J57" s="46"/>
      <c r="K57" s="46"/>
      <c r="L57" s="46"/>
      <c r="M57" s="49"/>
    </row>
    <row r="58" spans="1:13" ht="12.7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</row>
    <row r="59" spans="1:13" ht="15">
      <c r="A59" s="18" t="s">
        <v>32</v>
      </c>
      <c r="B59" s="19" t="s">
        <v>33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/>
    </row>
    <row r="60" spans="1:13" ht="12.7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3"/>
    </row>
    <row r="61" spans="1:13" ht="27" customHeight="1">
      <c r="A61" s="20">
        <v>1</v>
      </c>
      <c r="B61" s="51">
        <v>85405</v>
      </c>
      <c r="C61" s="22" t="s">
        <v>50</v>
      </c>
      <c r="D61" s="30"/>
      <c r="E61" s="24"/>
      <c r="F61" s="25"/>
      <c r="G61" s="24"/>
      <c r="H61" s="25"/>
      <c r="I61" s="24"/>
      <c r="J61" s="24"/>
      <c r="K61" s="24"/>
      <c r="L61" s="24"/>
      <c r="M61" s="27"/>
    </row>
    <row r="62" spans="1:13" ht="27" customHeight="1">
      <c r="A62" s="20">
        <v>2</v>
      </c>
      <c r="B62" s="51">
        <v>85406</v>
      </c>
      <c r="C62" s="22" t="s">
        <v>51</v>
      </c>
      <c r="D62" s="30"/>
      <c r="E62" s="24"/>
      <c r="F62" s="25"/>
      <c r="G62" s="24"/>
      <c r="H62" s="25"/>
      <c r="I62" s="24"/>
      <c r="J62" s="24"/>
      <c r="K62" s="24"/>
      <c r="L62" s="92"/>
      <c r="M62" s="27"/>
    </row>
    <row r="63" spans="1:13" ht="27" customHeight="1">
      <c r="A63" s="20">
        <v>3</v>
      </c>
      <c r="B63" s="51">
        <v>85410</v>
      </c>
      <c r="C63" s="93" t="s">
        <v>52</v>
      </c>
      <c r="D63" s="94"/>
      <c r="E63" s="24"/>
      <c r="F63" s="25"/>
      <c r="G63" s="24"/>
      <c r="H63" s="25"/>
      <c r="I63" s="24"/>
      <c r="J63" s="24"/>
      <c r="K63" s="24"/>
      <c r="L63" s="24"/>
      <c r="M63" s="27"/>
    </row>
    <row r="64" spans="1:13" ht="30" customHeight="1">
      <c r="A64" s="51">
        <v>4</v>
      </c>
      <c r="B64" s="51">
        <v>85446</v>
      </c>
      <c r="C64" s="22" t="s">
        <v>35</v>
      </c>
      <c r="D64" s="33"/>
      <c r="E64" s="24"/>
      <c r="F64" s="25"/>
      <c r="G64" s="24"/>
      <c r="H64" s="25"/>
      <c r="I64" s="24"/>
      <c r="J64" s="24"/>
      <c r="K64" s="24"/>
      <c r="L64" s="24"/>
      <c r="M64" s="27"/>
    </row>
    <row r="65" spans="1:13" ht="27" customHeight="1">
      <c r="A65" s="57"/>
      <c r="B65" s="31"/>
      <c r="C65" s="43" t="s">
        <v>27</v>
      </c>
      <c r="D65" s="33"/>
      <c r="E65" s="24"/>
      <c r="F65" s="25"/>
      <c r="G65" s="24"/>
      <c r="H65" s="25"/>
      <c r="I65" s="36"/>
      <c r="J65" s="36"/>
      <c r="K65" s="36"/>
      <c r="L65" s="36"/>
      <c r="M65" s="27"/>
    </row>
    <row r="66" spans="1:13" ht="27" customHeight="1">
      <c r="A66" s="57">
        <v>5</v>
      </c>
      <c r="B66" s="31">
        <v>85495</v>
      </c>
      <c r="C66" s="35" t="s">
        <v>28</v>
      </c>
      <c r="D66" s="37"/>
      <c r="E66" s="38"/>
      <c r="F66" s="39"/>
      <c r="G66" s="38"/>
      <c r="H66" s="39"/>
      <c r="I66" s="38"/>
      <c r="J66" s="38"/>
      <c r="K66" s="38"/>
      <c r="L66" s="38"/>
      <c r="M66" s="40"/>
    </row>
    <row r="67" spans="1:13" ht="27" customHeight="1">
      <c r="A67" s="57"/>
      <c r="B67" s="31"/>
      <c r="C67" s="35" t="s">
        <v>29</v>
      </c>
      <c r="D67" s="37"/>
      <c r="E67" s="38"/>
      <c r="F67" s="39"/>
      <c r="G67" s="38"/>
      <c r="H67" s="39"/>
      <c r="I67" s="38"/>
      <c r="J67" s="38"/>
      <c r="K67" s="38"/>
      <c r="L67" s="38"/>
      <c r="M67" s="40"/>
    </row>
    <row r="68" spans="1:13" ht="27" customHeight="1">
      <c r="A68" s="57"/>
      <c r="B68" s="31"/>
      <c r="C68" s="95" t="s">
        <v>30</v>
      </c>
      <c r="D68" s="96"/>
      <c r="E68" s="97"/>
      <c r="F68" s="98"/>
      <c r="G68" s="97"/>
      <c r="H68" s="98"/>
      <c r="I68" s="97"/>
      <c r="J68" s="97"/>
      <c r="K68" s="97"/>
      <c r="L68" s="97"/>
      <c r="M68" s="99"/>
    </row>
    <row r="69" spans="1:13" s="65" customFormat="1" ht="24" customHeight="1">
      <c r="A69" s="63"/>
      <c r="B69" s="64" t="s">
        <v>37</v>
      </c>
      <c r="C69" s="64"/>
      <c r="D69" s="47"/>
      <c r="E69" s="46"/>
      <c r="F69" s="47"/>
      <c r="G69" s="46"/>
      <c r="H69" s="47"/>
      <c r="I69" s="46"/>
      <c r="J69" s="46"/>
      <c r="K69" s="46"/>
      <c r="L69" s="46"/>
      <c r="M69" s="49"/>
    </row>
    <row r="70" spans="1:13" s="101" customFormat="1" ht="30" customHeight="1">
      <c r="A70" s="366" t="s">
        <v>53</v>
      </c>
      <c r="B70" s="366"/>
      <c r="C70" s="366"/>
      <c r="D70" s="100"/>
      <c r="E70" s="67"/>
      <c r="F70" s="68"/>
      <c r="G70" s="67"/>
      <c r="H70" s="68"/>
      <c r="I70" s="67"/>
      <c r="J70" s="67"/>
      <c r="K70" s="67"/>
      <c r="L70" s="67"/>
      <c r="M70" s="70"/>
    </row>
    <row r="71" spans="1:13" ht="15" customHeight="1">
      <c r="A71" s="102"/>
      <c r="B71" s="103"/>
      <c r="C71" s="103"/>
      <c r="D71" s="103"/>
      <c r="E71" s="104"/>
      <c r="F71" s="104"/>
      <c r="G71" s="104"/>
      <c r="H71" s="104"/>
      <c r="I71" s="104"/>
      <c r="J71" s="104"/>
      <c r="K71" s="104"/>
      <c r="L71" s="105"/>
      <c r="M71" s="106"/>
    </row>
    <row r="72" spans="1:13" s="110" customFormat="1" ht="40.5" customHeight="1">
      <c r="A72" s="367" t="s">
        <v>54</v>
      </c>
      <c r="B72" s="367"/>
      <c r="C72" s="367"/>
      <c r="D72" s="107"/>
      <c r="E72" s="108"/>
      <c r="F72" s="108"/>
      <c r="G72" s="108"/>
      <c r="H72" s="108"/>
      <c r="I72" s="108"/>
      <c r="J72" s="108"/>
      <c r="K72" s="108"/>
      <c r="L72" s="108"/>
      <c r="M72" s="109"/>
    </row>
    <row r="74" spans="1:5" ht="23.25">
      <c r="A74" s="111"/>
      <c r="B74" s="77"/>
      <c r="C74" s="77"/>
      <c r="D74" s="77"/>
      <c r="E74" s="77"/>
    </row>
    <row r="103" ht="12.75">
      <c r="M103" s="112"/>
    </row>
  </sheetData>
  <mergeCells count="17">
    <mergeCell ref="A37:C37"/>
    <mergeCell ref="A70:C70"/>
    <mergeCell ref="A72:C72"/>
    <mergeCell ref="J9:J10"/>
    <mergeCell ref="H8:I9"/>
    <mergeCell ref="J8:L8"/>
    <mergeCell ref="B26:C26"/>
    <mergeCell ref="A3:M3"/>
    <mergeCell ref="A4:M4"/>
    <mergeCell ref="A8:A10"/>
    <mergeCell ref="B8:B10"/>
    <mergeCell ref="C8:C10"/>
    <mergeCell ref="D8:E9"/>
    <mergeCell ref="F8:G9"/>
    <mergeCell ref="M8:M10"/>
    <mergeCell ref="K9:K10"/>
    <mergeCell ref="L9:L10"/>
  </mergeCells>
  <printOptions horizontalCentered="1"/>
  <pageMargins left="0.19652777777777777" right="0" top="0.19652777777777777" bottom="0" header="0.5118055555555556" footer="0.5118055555555556"/>
  <pageSetup horizontalDpi="300" verticalDpi="3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92"/>
  <sheetViews>
    <sheetView tabSelected="1" zoomScale="75" zoomScaleNormal="75" zoomScaleSheetLayoutView="75" workbookViewId="0" topLeftCell="A287">
      <selection activeCell="H212" sqref="H212"/>
    </sheetView>
  </sheetViews>
  <sheetFormatPr defaultColWidth="9.00390625" defaultRowHeight="12.75"/>
  <cols>
    <col min="1" max="1" width="11.875" style="0" customWidth="1"/>
    <col min="2" max="2" width="10.125" style="0" customWidth="1"/>
    <col min="3" max="3" width="9.375" style="0" bestFit="1" customWidth="1"/>
    <col min="4" max="4" width="9.25390625" style="0" bestFit="1" customWidth="1"/>
    <col min="5" max="5" width="11.875" style="0" customWidth="1"/>
    <col min="6" max="7" width="11.875" style="298" hidden="1" customWidth="1"/>
    <col min="8" max="8" width="11.00390625" style="0" customWidth="1"/>
    <col min="9" max="9" width="11.00390625" style="298" hidden="1" customWidth="1"/>
    <col min="10" max="10" width="12.875" style="0" customWidth="1"/>
    <col min="11" max="11" width="11.00390625" style="0" customWidth="1"/>
    <col min="12" max="12" width="11.25390625" style="0" customWidth="1"/>
    <col min="13" max="13" width="11.00390625" style="0" customWidth="1"/>
    <col min="14" max="14" width="11.125" style="0" customWidth="1"/>
    <col min="15" max="15" width="12.25390625" style="0" customWidth="1"/>
    <col min="16" max="16" width="13.375" style="0" customWidth="1"/>
    <col min="17" max="17" width="10.875" style="0" customWidth="1"/>
    <col min="18" max="18" width="12.75390625" style="0" customWidth="1"/>
    <col min="19" max="19" width="11.375" style="0" customWidth="1"/>
    <col min="20" max="20" width="12.00390625" style="0" customWidth="1"/>
    <col min="21" max="21" width="13.00390625" style="0" customWidth="1"/>
    <col min="22" max="23" width="0" style="0" hidden="1" customWidth="1"/>
    <col min="24" max="24" width="15.75390625" style="112" customWidth="1"/>
    <col min="25" max="25" width="12.25390625" style="0" customWidth="1"/>
  </cols>
  <sheetData>
    <row r="1" spans="17:19" ht="14.25">
      <c r="Q1" s="158"/>
      <c r="R1" s="158"/>
      <c r="S1" s="158" t="s">
        <v>105</v>
      </c>
    </row>
    <row r="2" spans="17:19" ht="14.25">
      <c r="Q2" s="158"/>
      <c r="R2" s="158"/>
      <c r="S2" s="158" t="s">
        <v>1</v>
      </c>
    </row>
    <row r="3" spans="17:19" ht="14.25">
      <c r="Q3" s="158"/>
      <c r="R3" s="158"/>
      <c r="S3" t="s">
        <v>201</v>
      </c>
    </row>
    <row r="4" spans="17:19" ht="14.25">
      <c r="Q4" s="158"/>
      <c r="R4" s="158"/>
      <c r="S4" t="s">
        <v>55</v>
      </c>
    </row>
    <row r="5" spans="17:19" ht="14.25">
      <c r="Q5" s="158"/>
      <c r="R5" s="158"/>
      <c r="S5" t="s">
        <v>199</v>
      </c>
    </row>
    <row r="6" spans="1:21" ht="18">
      <c r="A6" s="358" t="s">
        <v>106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</row>
    <row r="7" spans="1:21" ht="15.75">
      <c r="A7" s="134" t="s">
        <v>149</v>
      </c>
      <c r="B7" s="134"/>
      <c r="C7" s="134"/>
      <c r="D7" s="134"/>
      <c r="E7" s="134"/>
      <c r="F7" s="299"/>
      <c r="G7" s="299"/>
      <c r="H7" s="134"/>
      <c r="I7" s="299"/>
      <c r="O7" s="199"/>
      <c r="U7" s="1"/>
    </row>
    <row r="8" spans="1:31" ht="16.5" customHeight="1">
      <c r="A8" s="384" t="s">
        <v>57</v>
      </c>
      <c r="B8" s="392" t="s">
        <v>107</v>
      </c>
      <c r="C8" s="371" t="s">
        <v>192</v>
      </c>
      <c r="D8" s="371"/>
      <c r="E8" s="387" t="s">
        <v>58</v>
      </c>
      <c r="F8" s="388"/>
      <c r="G8" s="388"/>
      <c r="H8" s="388"/>
      <c r="I8" s="331"/>
      <c r="J8" s="374" t="s">
        <v>194</v>
      </c>
      <c r="K8" s="374" t="s">
        <v>108</v>
      </c>
      <c r="L8" s="374" t="s">
        <v>109</v>
      </c>
      <c r="M8" s="374"/>
      <c r="N8" s="374"/>
      <c r="O8" s="374" t="s">
        <v>110</v>
      </c>
      <c r="P8" s="374" t="s">
        <v>10</v>
      </c>
      <c r="Q8" s="374"/>
      <c r="R8" s="374"/>
      <c r="S8" s="374" t="s">
        <v>111</v>
      </c>
      <c r="T8" s="374" t="s">
        <v>112</v>
      </c>
      <c r="U8" s="200"/>
      <c r="V8" s="138"/>
      <c r="W8" s="138"/>
      <c r="X8" s="201"/>
      <c r="Y8" s="138"/>
      <c r="Z8" s="138"/>
      <c r="AA8" s="138"/>
      <c r="AB8" s="138"/>
      <c r="AC8" s="138"/>
      <c r="AD8" s="138"/>
      <c r="AE8" s="138"/>
    </row>
    <row r="9" spans="1:31" ht="49.5" customHeight="1">
      <c r="A9" s="384"/>
      <c r="B9" s="392"/>
      <c r="C9" s="349" t="s">
        <v>193</v>
      </c>
      <c r="D9" s="348" t="s">
        <v>166</v>
      </c>
      <c r="E9" s="350" t="s">
        <v>59</v>
      </c>
      <c r="F9" s="300" t="s">
        <v>190</v>
      </c>
      <c r="G9" s="300"/>
      <c r="H9" s="37" t="s">
        <v>60</v>
      </c>
      <c r="I9" s="300" t="s">
        <v>191</v>
      </c>
      <c r="J9" s="374"/>
      <c r="K9" s="374"/>
      <c r="L9" s="136" t="s">
        <v>114</v>
      </c>
      <c r="M9" s="163" t="s">
        <v>139</v>
      </c>
      <c r="N9" s="163" t="s">
        <v>138</v>
      </c>
      <c r="O9" s="374"/>
      <c r="P9" s="135" t="s">
        <v>116</v>
      </c>
      <c r="Q9" s="202" t="s">
        <v>117</v>
      </c>
      <c r="R9" s="136" t="s">
        <v>118</v>
      </c>
      <c r="S9" s="374"/>
      <c r="T9" s="374"/>
      <c r="U9" s="96"/>
      <c r="V9" s="138" t="s">
        <v>120</v>
      </c>
      <c r="W9" s="138"/>
      <c r="X9" s="201"/>
      <c r="Y9" s="138"/>
      <c r="Z9" s="138"/>
      <c r="AA9" s="138"/>
      <c r="AB9" s="138"/>
      <c r="AC9" s="138"/>
      <c r="AD9" s="138"/>
      <c r="AE9" s="138"/>
    </row>
    <row r="10" spans="1:24" s="127" customFormat="1" ht="11.25">
      <c r="A10" s="203">
        <v>1</v>
      </c>
      <c r="B10" s="203">
        <v>2</v>
      </c>
      <c r="C10" s="204">
        <v>3</v>
      </c>
      <c r="D10" s="204">
        <v>4</v>
      </c>
      <c r="E10" s="205">
        <v>5</v>
      </c>
      <c r="F10" s="301"/>
      <c r="G10" s="301"/>
      <c r="H10" s="205">
        <v>6</v>
      </c>
      <c r="I10" s="343"/>
      <c r="J10" s="206">
        <v>7</v>
      </c>
      <c r="K10" s="203">
        <v>8</v>
      </c>
      <c r="L10" s="206">
        <v>9</v>
      </c>
      <c r="M10" s="206">
        <v>10</v>
      </c>
      <c r="N10" s="206">
        <v>11</v>
      </c>
      <c r="O10" s="206">
        <v>12</v>
      </c>
      <c r="P10" s="206">
        <v>13</v>
      </c>
      <c r="Q10" s="206">
        <v>14</v>
      </c>
      <c r="R10" s="128">
        <v>15</v>
      </c>
      <c r="S10" s="203">
        <v>16</v>
      </c>
      <c r="T10" s="207">
        <v>17</v>
      </c>
      <c r="U10" s="128">
        <v>18</v>
      </c>
      <c r="X10" s="208"/>
    </row>
    <row r="11" spans="1:25" ht="27.75" customHeight="1">
      <c r="A11" s="118" t="s">
        <v>61</v>
      </c>
      <c r="B11" s="142">
        <v>438</v>
      </c>
      <c r="C11" s="142">
        <v>0</v>
      </c>
      <c r="D11" s="142">
        <v>0</v>
      </c>
      <c r="E11" s="143">
        <v>1331583</v>
      </c>
      <c r="F11" s="302">
        <v>3327</v>
      </c>
      <c r="G11" s="302">
        <f aca="true" t="shared" si="0" ref="G11:G16">B11*F11</f>
        <v>1457226</v>
      </c>
      <c r="H11" s="143">
        <v>125643</v>
      </c>
      <c r="I11" s="302">
        <f aca="true" t="shared" si="1" ref="I11:I20">G11-H11</f>
        <v>1331583</v>
      </c>
      <c r="J11" s="143">
        <f aca="true" t="shared" si="2" ref="J11:J16">E11+H11</f>
        <v>1457226</v>
      </c>
      <c r="K11" s="144">
        <f aca="true" t="shared" si="3" ref="K11:K16">SUM(L11:N11)</f>
        <v>1000</v>
      </c>
      <c r="L11" s="144"/>
      <c r="M11" s="144">
        <v>1000</v>
      </c>
      <c r="N11" s="144">
        <v>0</v>
      </c>
      <c r="O11" s="143">
        <f aca="true" t="shared" si="4" ref="O11:O16">J11-L11</f>
        <v>1457226</v>
      </c>
      <c r="P11" s="144">
        <v>1457226</v>
      </c>
      <c r="Q11" s="144"/>
      <c r="R11" s="39"/>
      <c r="S11" s="143">
        <f aca="true" t="shared" si="5" ref="S11:S16">SUM(P11:R11)</f>
        <v>1457226</v>
      </c>
      <c r="T11" s="209">
        <f>O11/B11</f>
        <v>3327</v>
      </c>
      <c r="U11" s="118"/>
      <c r="V11" s="123"/>
      <c r="W11" s="112"/>
      <c r="Y11" s="112"/>
    </row>
    <row r="12" spans="1:25" ht="27.75" customHeight="1">
      <c r="A12" s="118" t="s">
        <v>62</v>
      </c>
      <c r="B12" s="142">
        <v>458</v>
      </c>
      <c r="C12" s="142">
        <v>34980</v>
      </c>
      <c r="D12" s="142">
        <v>63044</v>
      </c>
      <c r="E12" s="143">
        <v>1362282</v>
      </c>
      <c r="F12" s="302">
        <v>3327</v>
      </c>
      <c r="G12" s="302">
        <f t="shared" si="0"/>
        <v>1523766</v>
      </c>
      <c r="H12" s="143">
        <v>161484</v>
      </c>
      <c r="I12" s="302">
        <f t="shared" si="1"/>
        <v>1362282</v>
      </c>
      <c r="J12" s="143">
        <f t="shared" si="2"/>
        <v>1523766</v>
      </c>
      <c r="K12" s="144">
        <f t="shared" si="3"/>
        <v>7821</v>
      </c>
      <c r="L12" s="144"/>
      <c r="M12" s="144">
        <v>2300</v>
      </c>
      <c r="N12" s="144">
        <v>5521</v>
      </c>
      <c r="O12" s="143">
        <f t="shared" si="4"/>
        <v>1523766</v>
      </c>
      <c r="P12" s="144">
        <v>1523766</v>
      </c>
      <c r="Q12" s="144"/>
      <c r="R12" s="39"/>
      <c r="S12" s="143">
        <f t="shared" si="5"/>
        <v>1523766</v>
      </c>
      <c r="T12" s="209">
        <f>O12/B12</f>
        <v>3327</v>
      </c>
      <c r="U12" s="118"/>
      <c r="V12" s="123"/>
      <c r="W12" s="112"/>
      <c r="Y12" s="112"/>
    </row>
    <row r="13" spans="1:25" ht="27.75" customHeight="1">
      <c r="A13" s="118" t="s">
        <v>63</v>
      </c>
      <c r="B13" s="142">
        <v>620</v>
      </c>
      <c r="C13" s="142">
        <v>6713</v>
      </c>
      <c r="D13" s="142">
        <v>0</v>
      </c>
      <c r="E13" s="143">
        <v>2197264</v>
      </c>
      <c r="F13" s="302">
        <v>3965</v>
      </c>
      <c r="G13" s="302">
        <f t="shared" si="0"/>
        <v>2458300</v>
      </c>
      <c r="H13" s="143">
        <v>261036</v>
      </c>
      <c r="I13" s="302">
        <f t="shared" si="1"/>
        <v>2197264</v>
      </c>
      <c r="J13" s="143">
        <f t="shared" si="2"/>
        <v>2458300</v>
      </c>
      <c r="K13" s="144">
        <f t="shared" si="3"/>
        <v>3710</v>
      </c>
      <c r="L13" s="144"/>
      <c r="M13" s="144">
        <v>1400</v>
      </c>
      <c r="N13" s="144">
        <v>2310</v>
      </c>
      <c r="O13" s="143">
        <f t="shared" si="4"/>
        <v>2458300</v>
      </c>
      <c r="P13" s="144">
        <v>2458300</v>
      </c>
      <c r="Q13" s="144"/>
      <c r="R13" s="39"/>
      <c r="S13" s="143">
        <f t="shared" si="5"/>
        <v>2458300</v>
      </c>
      <c r="T13" s="209">
        <f>O13/B13</f>
        <v>3965</v>
      </c>
      <c r="U13" s="118"/>
      <c r="V13" s="112"/>
      <c r="W13" s="112"/>
      <c r="Y13" s="112"/>
    </row>
    <row r="14" spans="1:25" ht="27.75" customHeight="1">
      <c r="A14" s="118" t="s">
        <v>64</v>
      </c>
      <c r="B14" s="142">
        <v>804</v>
      </c>
      <c r="C14" s="142">
        <v>0</v>
      </c>
      <c r="D14" s="142">
        <v>6114</v>
      </c>
      <c r="E14" s="143">
        <v>2411013</v>
      </c>
      <c r="F14" s="302">
        <v>3327</v>
      </c>
      <c r="G14" s="302">
        <f t="shared" si="0"/>
        <v>2674908</v>
      </c>
      <c r="H14" s="143">
        <v>263895</v>
      </c>
      <c r="I14" s="302">
        <f t="shared" si="1"/>
        <v>2411013</v>
      </c>
      <c r="J14" s="143">
        <f t="shared" si="2"/>
        <v>2674908</v>
      </c>
      <c r="K14" s="144">
        <f t="shared" si="3"/>
        <v>4658</v>
      </c>
      <c r="L14" s="144"/>
      <c r="M14" s="144">
        <v>2000</v>
      </c>
      <c r="N14" s="144">
        <v>2658</v>
      </c>
      <c r="O14" s="143">
        <f t="shared" si="4"/>
        <v>2674908</v>
      </c>
      <c r="P14" s="144">
        <v>2674908</v>
      </c>
      <c r="Q14" s="144"/>
      <c r="R14" s="39"/>
      <c r="S14" s="143">
        <f t="shared" si="5"/>
        <v>2674908</v>
      </c>
      <c r="T14" s="209">
        <f>O14/B14</f>
        <v>3327</v>
      </c>
      <c r="U14" s="118"/>
      <c r="V14" s="123"/>
      <c r="W14" s="112"/>
      <c r="Y14" s="112"/>
    </row>
    <row r="15" spans="1:25" ht="27.75" customHeight="1">
      <c r="A15" s="118" t="s">
        <v>65</v>
      </c>
      <c r="B15" s="142">
        <v>875</v>
      </c>
      <c r="C15" s="142">
        <v>65350</v>
      </c>
      <c r="D15" s="142">
        <v>19750</v>
      </c>
      <c r="E15" s="143">
        <v>2616185</v>
      </c>
      <c r="F15" s="302">
        <v>3327</v>
      </c>
      <c r="G15" s="302">
        <f t="shared" si="0"/>
        <v>2911125</v>
      </c>
      <c r="H15" s="143">
        <v>294940</v>
      </c>
      <c r="I15" s="302">
        <f t="shared" si="1"/>
        <v>2616185</v>
      </c>
      <c r="J15" s="143">
        <f t="shared" si="2"/>
        <v>2911125</v>
      </c>
      <c r="K15" s="144">
        <f t="shared" si="3"/>
        <v>8028</v>
      </c>
      <c r="L15" s="144"/>
      <c r="M15" s="144">
        <v>1800</v>
      </c>
      <c r="N15" s="144">
        <v>6228</v>
      </c>
      <c r="O15" s="143">
        <f t="shared" si="4"/>
        <v>2911125</v>
      </c>
      <c r="P15" s="144">
        <v>2911125</v>
      </c>
      <c r="Q15" s="144"/>
      <c r="R15" s="39"/>
      <c r="S15" s="143">
        <f t="shared" si="5"/>
        <v>2911125</v>
      </c>
      <c r="T15" s="209">
        <f>O15/B15</f>
        <v>3327</v>
      </c>
      <c r="U15" s="118"/>
      <c r="V15" s="123"/>
      <c r="W15" s="112"/>
      <c r="Y15" s="112"/>
    </row>
    <row r="16" spans="1:25" s="121" customFormat="1" ht="27.75" customHeight="1">
      <c r="A16" s="146" t="s">
        <v>66</v>
      </c>
      <c r="B16" s="147"/>
      <c r="C16" s="148"/>
      <c r="D16" s="148"/>
      <c r="E16" s="149">
        <v>173876</v>
      </c>
      <c r="F16" s="303"/>
      <c r="G16" s="302">
        <f t="shared" si="0"/>
        <v>0</v>
      </c>
      <c r="H16" s="150">
        <v>115435</v>
      </c>
      <c r="I16" s="302">
        <f t="shared" si="1"/>
        <v>-115435</v>
      </c>
      <c r="J16" s="143">
        <f t="shared" si="2"/>
        <v>289311</v>
      </c>
      <c r="K16" s="144">
        <f t="shared" si="3"/>
        <v>12000</v>
      </c>
      <c r="L16" s="210">
        <v>12000</v>
      </c>
      <c r="M16" s="210"/>
      <c r="N16" s="210"/>
      <c r="O16" s="143">
        <f t="shared" si="4"/>
        <v>277311</v>
      </c>
      <c r="P16" s="354">
        <v>133426</v>
      </c>
      <c r="Q16" s="144"/>
      <c r="R16" s="150">
        <v>143885</v>
      </c>
      <c r="S16" s="143">
        <f t="shared" si="5"/>
        <v>277311</v>
      </c>
      <c r="T16" s="209"/>
      <c r="U16" s="118"/>
      <c r="V16" s="211"/>
      <c r="W16" s="112"/>
      <c r="X16" s="132"/>
      <c r="Y16" s="112"/>
    </row>
    <row r="17" spans="1:25" s="153" customFormat="1" ht="27.75" customHeight="1">
      <c r="A17" s="151" t="s">
        <v>67</v>
      </c>
      <c r="B17" s="152">
        <f>SUM(B15:B16)</f>
        <v>875</v>
      </c>
      <c r="C17" s="152">
        <f>SUM(C15:C16)</f>
        <v>65350</v>
      </c>
      <c r="D17" s="152">
        <f>SUM(D15:D16)</f>
        <v>19750</v>
      </c>
      <c r="E17" s="152">
        <f>SUM(E15:E16)</f>
        <v>2790061</v>
      </c>
      <c r="F17" s="304"/>
      <c r="G17" s="304"/>
      <c r="H17" s="152">
        <f>SUM(H15:H16)</f>
        <v>410375</v>
      </c>
      <c r="I17" s="302">
        <f t="shared" si="1"/>
        <v>-410375</v>
      </c>
      <c r="J17" s="152">
        <f aca="true" t="shared" si="6" ref="J17:P17">SUM(J15:J16)</f>
        <v>3200436</v>
      </c>
      <c r="K17" s="152">
        <f t="shared" si="6"/>
        <v>20028</v>
      </c>
      <c r="L17" s="152">
        <f t="shared" si="6"/>
        <v>12000</v>
      </c>
      <c r="M17" s="152">
        <f t="shared" si="6"/>
        <v>1800</v>
      </c>
      <c r="N17" s="152">
        <f t="shared" si="6"/>
        <v>6228</v>
      </c>
      <c r="O17" s="152">
        <f t="shared" si="6"/>
        <v>3188436</v>
      </c>
      <c r="P17" s="218">
        <f t="shared" si="6"/>
        <v>3044551</v>
      </c>
      <c r="Q17" s="152"/>
      <c r="R17" s="152">
        <f>SUM(R15:R16)</f>
        <v>143885</v>
      </c>
      <c r="S17" s="152">
        <f>SUM(S15:S16)</f>
        <v>3188436</v>
      </c>
      <c r="T17" s="209">
        <f>O17/B17</f>
        <v>3643.926857142857</v>
      </c>
      <c r="U17" s="151"/>
      <c r="V17" s="212"/>
      <c r="W17" s="112"/>
      <c r="X17" s="213"/>
      <c r="Y17" s="112"/>
    </row>
    <row r="18" spans="1:25" ht="27.75" customHeight="1">
      <c r="A18" s="118" t="s">
        <v>68</v>
      </c>
      <c r="B18" s="142">
        <v>1035</v>
      </c>
      <c r="C18" s="142">
        <v>29916</v>
      </c>
      <c r="D18" s="142"/>
      <c r="E18" s="150">
        <v>3682765</v>
      </c>
      <c r="F18" s="302">
        <v>3965</v>
      </c>
      <c r="G18" s="302">
        <f>F18*B18</f>
        <v>4103775</v>
      </c>
      <c r="H18" s="143">
        <v>421010</v>
      </c>
      <c r="I18" s="302">
        <f t="shared" si="1"/>
        <v>3682765</v>
      </c>
      <c r="J18" s="143">
        <f>E18+H18</f>
        <v>4103775</v>
      </c>
      <c r="K18" s="144">
        <f>SUM(L18:N18)</f>
        <v>9580</v>
      </c>
      <c r="L18" s="144"/>
      <c r="M18" s="144">
        <v>3000</v>
      </c>
      <c r="N18" s="144">
        <v>6580</v>
      </c>
      <c r="O18" s="143">
        <f>J18-L18</f>
        <v>4103775</v>
      </c>
      <c r="P18" s="210">
        <v>4103775</v>
      </c>
      <c r="Q18" s="144"/>
      <c r="R18" s="39"/>
      <c r="S18" s="143">
        <f>SUM(P18:R18)</f>
        <v>4103775</v>
      </c>
      <c r="T18" s="209">
        <f>O18/B18</f>
        <v>3965</v>
      </c>
      <c r="U18" s="118"/>
      <c r="V18" s="123"/>
      <c r="W18" s="112"/>
      <c r="Y18" s="112"/>
    </row>
    <row r="19" spans="1:25" s="121" customFormat="1" ht="27.75" customHeight="1">
      <c r="A19" s="154" t="s">
        <v>69</v>
      </c>
      <c r="B19" s="155"/>
      <c r="C19" s="155"/>
      <c r="D19" s="155"/>
      <c r="E19" s="150">
        <v>449853</v>
      </c>
      <c r="F19" s="302"/>
      <c r="G19" s="302">
        <f>F19*B19</f>
        <v>0</v>
      </c>
      <c r="H19" s="150">
        <v>171633</v>
      </c>
      <c r="I19" s="302">
        <f t="shared" si="1"/>
        <v>-171633</v>
      </c>
      <c r="J19" s="143">
        <f>E19+H19</f>
        <v>621486</v>
      </c>
      <c r="K19" s="144">
        <f>SUM(L19:N19)</f>
        <v>180200</v>
      </c>
      <c r="L19" s="210">
        <v>180200</v>
      </c>
      <c r="M19" s="210"/>
      <c r="N19" s="210"/>
      <c r="O19" s="143">
        <f>J19-L19</f>
        <v>441286</v>
      </c>
      <c r="P19" s="210">
        <v>212316</v>
      </c>
      <c r="Q19" s="210"/>
      <c r="R19" s="147">
        <v>228970</v>
      </c>
      <c r="S19" s="143">
        <f>SUM(P19:R19)</f>
        <v>441286</v>
      </c>
      <c r="T19" s="209"/>
      <c r="U19" s="146"/>
      <c r="V19" s="211"/>
      <c r="W19" s="112"/>
      <c r="X19" s="132"/>
      <c r="Y19" s="112"/>
    </row>
    <row r="20" spans="1:25" s="153" customFormat="1" ht="27.75" customHeight="1">
      <c r="A20" s="156" t="s">
        <v>70</v>
      </c>
      <c r="B20" s="157">
        <f>SUM(B18:B19)</f>
        <v>1035</v>
      </c>
      <c r="C20" s="157">
        <f>SUM(C18:C19)</f>
        <v>29916</v>
      </c>
      <c r="D20" s="157">
        <f>SUM(D18:D19)</f>
        <v>0</v>
      </c>
      <c r="E20" s="157">
        <f>SUM(E18:E19)</f>
        <v>4132618</v>
      </c>
      <c r="F20" s="305"/>
      <c r="G20" s="302">
        <f>F20*B20</f>
        <v>0</v>
      </c>
      <c r="H20" s="157">
        <f>SUM(H18:H19)</f>
        <v>592643</v>
      </c>
      <c r="I20" s="302">
        <f t="shared" si="1"/>
        <v>-592643</v>
      </c>
      <c r="J20" s="157">
        <f aca="true" t="shared" si="7" ref="J20:P20">SUM(J18:J19)</f>
        <v>4725261</v>
      </c>
      <c r="K20" s="157">
        <f t="shared" si="7"/>
        <v>189780</v>
      </c>
      <c r="L20" s="157">
        <f t="shared" si="7"/>
        <v>180200</v>
      </c>
      <c r="M20" s="157">
        <f t="shared" si="7"/>
        <v>3000</v>
      </c>
      <c r="N20" s="157">
        <f t="shared" si="7"/>
        <v>6580</v>
      </c>
      <c r="O20" s="157">
        <f t="shared" si="7"/>
        <v>4545061</v>
      </c>
      <c r="P20" s="168">
        <f t="shared" si="7"/>
        <v>4316091</v>
      </c>
      <c r="Q20" s="157"/>
      <c r="R20" s="157">
        <f>SUM(R18:R19)</f>
        <v>228970</v>
      </c>
      <c r="S20" s="157">
        <f>SUM(S18:S19)</f>
        <v>4545061</v>
      </c>
      <c r="T20" s="209">
        <f>O20/B20</f>
        <v>4391.363285024155</v>
      </c>
      <c r="U20" s="151"/>
      <c r="V20" s="212"/>
      <c r="W20" s="112"/>
      <c r="X20" s="213"/>
      <c r="Y20" s="112"/>
    </row>
    <row r="21" spans="1:25" s="158" customFormat="1" ht="27.75" customHeight="1">
      <c r="A21" s="157" t="s">
        <v>71</v>
      </c>
      <c r="B21" s="157">
        <f aca="true" t="shared" si="8" ref="B21:P21">B11+B12+B13+B14+B17+B20</f>
        <v>4230</v>
      </c>
      <c r="C21" s="157">
        <f t="shared" si="8"/>
        <v>136959</v>
      </c>
      <c r="D21" s="157">
        <f t="shared" si="8"/>
        <v>88908</v>
      </c>
      <c r="E21" s="157">
        <f t="shared" si="8"/>
        <v>14224821</v>
      </c>
      <c r="F21" s="305">
        <f t="shared" si="8"/>
        <v>13946</v>
      </c>
      <c r="G21" s="305">
        <f t="shared" si="8"/>
        <v>8114200</v>
      </c>
      <c r="H21" s="157">
        <f t="shared" si="8"/>
        <v>1815076</v>
      </c>
      <c r="I21" s="305">
        <f t="shared" si="8"/>
        <v>6299124</v>
      </c>
      <c r="J21" s="157">
        <f t="shared" si="8"/>
        <v>16039897</v>
      </c>
      <c r="K21" s="157">
        <f t="shared" si="8"/>
        <v>226997</v>
      </c>
      <c r="L21" s="157">
        <f t="shared" si="8"/>
        <v>192200</v>
      </c>
      <c r="M21" s="157">
        <f t="shared" si="8"/>
        <v>11500</v>
      </c>
      <c r="N21" s="157">
        <f t="shared" si="8"/>
        <v>23297</v>
      </c>
      <c r="O21" s="157">
        <f t="shared" si="8"/>
        <v>15847697</v>
      </c>
      <c r="P21" s="168">
        <f t="shared" si="8"/>
        <v>15474842</v>
      </c>
      <c r="Q21" s="157"/>
      <c r="R21" s="157">
        <f>R11+R12+R13+R14+R17+R20</f>
        <v>372855</v>
      </c>
      <c r="S21" s="157">
        <f>S11+S12+S13+S14+S17+S20</f>
        <v>15847697</v>
      </c>
      <c r="T21" s="209">
        <f>O21/B21</f>
        <v>3746.500472813239</v>
      </c>
      <c r="U21" s="157"/>
      <c r="V21" s="157"/>
      <c r="W21" s="112"/>
      <c r="X21" s="160"/>
      <c r="Y21" s="112"/>
    </row>
    <row r="22" spans="1:24" s="158" customFormat="1" ht="15" customHeight="1">
      <c r="A22" s="159"/>
      <c r="B22" s="159"/>
      <c r="C22" s="159"/>
      <c r="D22" s="159"/>
      <c r="E22" s="159"/>
      <c r="F22" s="306"/>
      <c r="G22" s="306"/>
      <c r="H22" s="159"/>
      <c r="I22" s="306"/>
      <c r="J22" s="159"/>
      <c r="K22" s="214"/>
      <c r="L22" s="214"/>
      <c r="M22" s="170"/>
      <c r="N22" s="170"/>
      <c r="O22" s="170"/>
      <c r="P22" s="170"/>
      <c r="Q22" s="170"/>
      <c r="R22" s="169"/>
      <c r="S22" s="169"/>
      <c r="T22" s="189"/>
      <c r="U22" s="113"/>
      <c r="V22" s="215"/>
      <c r="W22" s="160"/>
      <c r="X22" s="160"/>
    </row>
    <row r="23" spans="1:21" ht="15">
      <c r="A23" s="114"/>
      <c r="B23" s="114"/>
      <c r="C23" s="114"/>
      <c r="D23" s="114"/>
      <c r="E23" s="114"/>
      <c r="F23" s="307"/>
      <c r="G23" s="307"/>
      <c r="H23" s="114"/>
      <c r="I23" s="307"/>
      <c r="J23" s="114"/>
      <c r="K23" s="114"/>
      <c r="L23" s="114"/>
      <c r="M23" s="114"/>
      <c r="N23" s="114"/>
      <c r="O23" s="114"/>
      <c r="P23" s="114"/>
      <c r="Q23" s="114"/>
      <c r="R23" s="114"/>
      <c r="T23" s="112"/>
      <c r="U23" s="112"/>
    </row>
    <row r="24" spans="1:21" ht="15.75">
      <c r="A24" s="161" t="s">
        <v>150</v>
      </c>
      <c r="B24" s="114"/>
      <c r="C24" s="114"/>
      <c r="D24" s="114"/>
      <c r="E24" s="114"/>
      <c r="F24" s="307"/>
      <c r="G24" s="307"/>
      <c r="H24" s="114"/>
      <c r="I24" s="307"/>
      <c r="J24" s="114"/>
      <c r="K24" s="114"/>
      <c r="L24" s="114"/>
      <c r="M24" s="114"/>
      <c r="N24" s="114"/>
      <c r="O24" s="114"/>
      <c r="P24" s="114"/>
      <c r="Q24" s="114"/>
      <c r="R24" s="114"/>
      <c r="T24" s="112"/>
      <c r="U24" s="112"/>
    </row>
    <row r="25" spans="2:21" ht="15.75">
      <c r="B25" s="161"/>
      <c r="C25" s="161"/>
      <c r="D25" s="161"/>
      <c r="E25" s="161"/>
      <c r="F25" s="308"/>
      <c r="G25" s="308"/>
      <c r="H25" s="161"/>
      <c r="I25" s="308"/>
      <c r="J25" s="112"/>
      <c r="K25" s="112"/>
      <c r="P25" s="199"/>
      <c r="R25" s="112"/>
      <c r="S25" s="113"/>
      <c r="T25" s="112"/>
      <c r="U25" s="112"/>
    </row>
    <row r="26" spans="1:21" ht="12.75" customHeight="1">
      <c r="A26" s="377" t="s">
        <v>57</v>
      </c>
      <c r="B26" s="375" t="s">
        <v>107</v>
      </c>
      <c r="C26" s="371" t="s">
        <v>192</v>
      </c>
      <c r="D26" s="371"/>
      <c r="E26" s="381" t="s">
        <v>58</v>
      </c>
      <c r="F26" s="381"/>
      <c r="G26" s="381"/>
      <c r="H26" s="381"/>
      <c r="I26" s="344"/>
      <c r="J26" s="374" t="s">
        <v>194</v>
      </c>
      <c r="K26" s="373" t="s">
        <v>108</v>
      </c>
      <c r="L26" s="373" t="s">
        <v>109</v>
      </c>
      <c r="M26" s="373"/>
      <c r="N26" s="373"/>
      <c r="O26" s="373" t="s">
        <v>110</v>
      </c>
      <c r="P26" s="373" t="s">
        <v>10</v>
      </c>
      <c r="Q26" s="373"/>
      <c r="R26" s="373"/>
      <c r="S26" s="374" t="s">
        <v>111</v>
      </c>
      <c r="T26" s="375" t="s">
        <v>112</v>
      </c>
      <c r="U26" s="191"/>
    </row>
    <row r="27" spans="1:21" ht="51">
      <c r="A27" s="377"/>
      <c r="B27" s="375"/>
      <c r="C27" s="349" t="s">
        <v>193</v>
      </c>
      <c r="D27" s="348" t="s">
        <v>166</v>
      </c>
      <c r="E27" s="164" t="s">
        <v>59</v>
      </c>
      <c r="F27" s="309"/>
      <c r="G27" s="309"/>
      <c r="H27" s="164" t="s">
        <v>60</v>
      </c>
      <c r="I27" s="309"/>
      <c r="J27" s="374"/>
      <c r="K27" s="373"/>
      <c r="L27" s="163" t="s">
        <v>114</v>
      </c>
      <c r="M27" s="163" t="s">
        <v>139</v>
      </c>
      <c r="N27" s="163" t="s">
        <v>138</v>
      </c>
      <c r="O27" s="373"/>
      <c r="P27" s="162" t="s">
        <v>116</v>
      </c>
      <c r="Q27" s="202" t="s">
        <v>117</v>
      </c>
      <c r="R27" s="216" t="s">
        <v>118</v>
      </c>
      <c r="S27" s="374"/>
      <c r="T27" s="375"/>
      <c r="U27" s="217"/>
    </row>
    <row r="28" spans="1:24" s="127" customFormat="1" ht="11.25">
      <c r="A28" s="203">
        <v>1</v>
      </c>
      <c r="B28" s="203">
        <v>2</v>
      </c>
      <c r="C28" s="204">
        <v>3</v>
      </c>
      <c r="D28" s="204">
        <v>4</v>
      </c>
      <c r="E28" s="205">
        <v>5</v>
      </c>
      <c r="F28" s="301"/>
      <c r="G28" s="301"/>
      <c r="H28" s="205">
        <v>6</v>
      </c>
      <c r="I28" s="343"/>
      <c r="J28" s="206">
        <v>7</v>
      </c>
      <c r="K28" s="203">
        <v>8</v>
      </c>
      <c r="L28" s="206">
        <v>9</v>
      </c>
      <c r="M28" s="206">
        <v>10</v>
      </c>
      <c r="N28" s="206">
        <v>11</v>
      </c>
      <c r="O28" s="206">
        <v>12</v>
      </c>
      <c r="P28" s="206">
        <v>13</v>
      </c>
      <c r="Q28" s="206">
        <v>14</v>
      </c>
      <c r="R28" s="128">
        <v>15</v>
      </c>
      <c r="S28" s="203">
        <v>16</v>
      </c>
      <c r="T28" s="207">
        <v>17</v>
      </c>
      <c r="U28" s="128">
        <v>18</v>
      </c>
      <c r="X28" s="208"/>
    </row>
    <row r="29" spans="1:23" ht="31.5" customHeight="1">
      <c r="A29" s="248" t="s">
        <v>140</v>
      </c>
      <c r="B29" s="167">
        <v>62</v>
      </c>
      <c r="C29" s="167">
        <v>28801</v>
      </c>
      <c r="D29" s="167">
        <v>0</v>
      </c>
      <c r="E29" s="168">
        <v>767750</v>
      </c>
      <c r="F29" s="310"/>
      <c r="G29" s="310"/>
      <c r="H29" s="168">
        <v>40108</v>
      </c>
      <c r="I29" s="310"/>
      <c r="J29" s="168">
        <f>SUM(E29:H29)</f>
        <v>807858</v>
      </c>
      <c r="K29" s="218">
        <f>L29+M29+N29</f>
        <v>1500</v>
      </c>
      <c r="L29" s="218">
        <v>0</v>
      </c>
      <c r="M29" s="218">
        <v>1500</v>
      </c>
      <c r="N29" s="218">
        <v>0</v>
      </c>
      <c r="O29" s="151">
        <f>J29-L29</f>
        <v>807858</v>
      </c>
      <c r="P29" s="219">
        <v>807858</v>
      </c>
      <c r="Q29" s="219"/>
      <c r="R29" s="157"/>
      <c r="S29" s="219">
        <v>807858</v>
      </c>
      <c r="T29" s="219">
        <f>O29/B29</f>
        <v>13029.967741935483</v>
      </c>
      <c r="U29" s="151"/>
      <c r="W29" s="123"/>
    </row>
    <row r="30" spans="1:23" ht="13.5" customHeight="1">
      <c r="A30" s="169"/>
      <c r="B30" s="169"/>
      <c r="C30" s="169"/>
      <c r="D30" s="169"/>
      <c r="E30" s="170"/>
      <c r="F30" s="311"/>
      <c r="G30" s="311"/>
      <c r="H30" s="170"/>
      <c r="I30" s="311"/>
      <c r="J30" s="170"/>
      <c r="K30" s="170"/>
      <c r="L30" s="170"/>
      <c r="M30" s="170"/>
      <c r="N30" s="170"/>
      <c r="O30" s="189"/>
      <c r="P30" s="189"/>
      <c r="Q30" s="189"/>
      <c r="R30" s="169"/>
      <c r="S30" s="189"/>
      <c r="T30" s="189"/>
      <c r="U30" s="189"/>
      <c r="W30" s="123"/>
    </row>
    <row r="31" spans="1:23" ht="13.5" customHeight="1">
      <c r="A31" s="169"/>
      <c r="B31" s="169"/>
      <c r="C31" s="169"/>
      <c r="D31" s="169"/>
      <c r="E31" s="170"/>
      <c r="F31" s="311"/>
      <c r="G31" s="311"/>
      <c r="H31" s="170"/>
      <c r="I31" s="311"/>
      <c r="J31" s="170"/>
      <c r="K31" s="170"/>
      <c r="L31" s="170"/>
      <c r="M31" s="170"/>
      <c r="N31" s="170"/>
      <c r="O31" s="189"/>
      <c r="P31" s="189"/>
      <c r="Q31" s="189"/>
      <c r="R31" s="169"/>
      <c r="S31" s="189"/>
      <c r="T31" s="189"/>
      <c r="U31" s="189"/>
      <c r="W31" s="123"/>
    </row>
    <row r="32" spans="20:23" ht="12.75" customHeight="1">
      <c r="T32" s="189"/>
      <c r="U32" s="189"/>
      <c r="W32" s="123"/>
    </row>
    <row r="33" spans="20:23" ht="13.5" customHeight="1" hidden="1">
      <c r="T33" s="189"/>
      <c r="U33" s="189"/>
      <c r="W33" s="123"/>
    </row>
    <row r="34" spans="20:23" ht="13.5" customHeight="1" hidden="1">
      <c r="T34" s="189"/>
      <c r="U34" s="189"/>
      <c r="W34" s="123"/>
    </row>
    <row r="35" spans="20:23" ht="13.5" customHeight="1" hidden="1">
      <c r="T35" s="189"/>
      <c r="U35" s="189"/>
      <c r="W35" s="123"/>
    </row>
    <row r="36" spans="1:23" ht="13.5" customHeight="1">
      <c r="A36" s="134" t="s">
        <v>151</v>
      </c>
      <c r="B36" s="134"/>
      <c r="C36" s="134"/>
      <c r="D36" s="134"/>
      <c r="E36" s="134"/>
      <c r="F36" s="299"/>
      <c r="G36" s="299"/>
      <c r="T36" s="189"/>
      <c r="U36" s="189"/>
      <c r="W36" s="123"/>
    </row>
    <row r="37" spans="1:23" ht="13.5" customHeight="1">
      <c r="A37" s="169"/>
      <c r="B37" s="169"/>
      <c r="C37" s="169"/>
      <c r="D37" s="169"/>
      <c r="E37" s="170"/>
      <c r="F37" s="311"/>
      <c r="G37" s="311"/>
      <c r="H37" s="170"/>
      <c r="I37" s="311"/>
      <c r="J37" s="170"/>
      <c r="K37" s="170"/>
      <c r="L37" s="170"/>
      <c r="M37" s="170"/>
      <c r="N37" s="170"/>
      <c r="O37" s="189"/>
      <c r="P37" s="189"/>
      <c r="Q37" s="189"/>
      <c r="R37" s="169"/>
      <c r="S37" s="189"/>
      <c r="T37" s="189"/>
      <c r="U37" s="189"/>
      <c r="W37" s="123"/>
    </row>
    <row r="38" spans="1:23" ht="19.5" customHeight="1">
      <c r="A38" s="377" t="s">
        <v>57</v>
      </c>
      <c r="B38" s="375" t="s">
        <v>107</v>
      </c>
      <c r="C38" s="371" t="s">
        <v>192</v>
      </c>
      <c r="D38" s="371"/>
      <c r="E38" s="382" t="s">
        <v>58</v>
      </c>
      <c r="F38" s="389"/>
      <c r="G38" s="389"/>
      <c r="H38" s="389"/>
      <c r="I38" s="389"/>
      <c r="J38" s="383"/>
      <c r="K38" s="374" t="s">
        <v>194</v>
      </c>
      <c r="L38" s="373" t="s">
        <v>108</v>
      </c>
      <c r="M38" s="386" t="s">
        <v>121</v>
      </c>
      <c r="N38" s="386"/>
      <c r="O38" s="386"/>
      <c r="P38" s="373" t="s">
        <v>110</v>
      </c>
      <c r="Q38" s="373" t="s">
        <v>10</v>
      </c>
      <c r="R38" s="373"/>
      <c r="S38" s="373"/>
      <c r="T38" s="374" t="s">
        <v>111</v>
      </c>
      <c r="U38" s="375" t="s">
        <v>112</v>
      </c>
      <c r="V38" s="220" t="s">
        <v>113</v>
      </c>
      <c r="W38" s="123"/>
    </row>
    <row r="39" spans="1:23" ht="51.75" customHeight="1">
      <c r="A39" s="377"/>
      <c r="B39" s="375"/>
      <c r="C39" s="349" t="s">
        <v>193</v>
      </c>
      <c r="D39" s="348" t="s">
        <v>166</v>
      </c>
      <c r="E39" s="164" t="s">
        <v>59</v>
      </c>
      <c r="F39" s="309"/>
      <c r="G39" s="309"/>
      <c r="H39" s="164" t="s">
        <v>60</v>
      </c>
      <c r="I39" s="309"/>
      <c r="J39" s="164" t="s">
        <v>122</v>
      </c>
      <c r="K39" s="374"/>
      <c r="L39" s="373"/>
      <c r="M39" s="164" t="s">
        <v>123</v>
      </c>
      <c r="N39" s="164" t="s">
        <v>124</v>
      </c>
      <c r="O39" s="163" t="s">
        <v>139</v>
      </c>
      <c r="P39" s="373"/>
      <c r="Q39" s="162" t="s">
        <v>116</v>
      </c>
      <c r="R39" s="135" t="s">
        <v>117</v>
      </c>
      <c r="S39" s="115" t="s">
        <v>118</v>
      </c>
      <c r="T39" s="374"/>
      <c r="U39" s="375"/>
      <c r="V39" s="221" t="s">
        <v>119</v>
      </c>
      <c r="W39" s="123"/>
    </row>
    <row r="40" spans="1:24" s="127" customFormat="1" ht="10.5" customHeight="1">
      <c r="A40" s="222">
        <v>1</v>
      </c>
      <c r="B40" s="222">
        <v>2</v>
      </c>
      <c r="C40" s="222">
        <v>3</v>
      </c>
      <c r="D40" s="223">
        <v>4</v>
      </c>
      <c r="E40" s="223">
        <v>5</v>
      </c>
      <c r="F40" s="222">
        <v>4</v>
      </c>
      <c r="G40" s="312"/>
      <c r="H40" s="222">
        <v>6</v>
      </c>
      <c r="I40" s="222">
        <v>6</v>
      </c>
      <c r="J40" s="222">
        <v>7</v>
      </c>
      <c r="K40" s="222">
        <v>8</v>
      </c>
      <c r="L40" s="222">
        <v>9</v>
      </c>
      <c r="M40" s="223">
        <v>10</v>
      </c>
      <c r="N40" s="222">
        <v>11</v>
      </c>
      <c r="O40" s="203">
        <v>12</v>
      </c>
      <c r="P40" s="203">
        <v>13</v>
      </c>
      <c r="Q40" s="203">
        <v>14</v>
      </c>
      <c r="R40" s="131">
        <v>15</v>
      </c>
      <c r="S40" s="127">
        <v>16</v>
      </c>
      <c r="T40" s="127">
        <v>17</v>
      </c>
      <c r="U40" s="131">
        <v>18</v>
      </c>
      <c r="W40" s="126"/>
      <c r="X40" s="208"/>
    </row>
    <row r="41" spans="1:23" ht="24.75" customHeight="1">
      <c r="A41" s="171" t="s">
        <v>72</v>
      </c>
      <c r="B41" s="172">
        <v>71</v>
      </c>
      <c r="C41" s="39">
        <v>4095</v>
      </c>
      <c r="D41" s="39">
        <v>660</v>
      </c>
      <c r="E41" s="143">
        <v>416041</v>
      </c>
      <c r="F41" s="302"/>
      <c r="G41" s="302"/>
      <c r="H41" s="143">
        <v>65821</v>
      </c>
      <c r="I41" s="302"/>
      <c r="J41" s="143">
        <v>36400</v>
      </c>
      <c r="K41" s="143">
        <f aca="true" t="shared" si="9" ref="K41:K49">E41+H41+J41</f>
        <v>518262</v>
      </c>
      <c r="L41" s="143">
        <f aca="true" t="shared" si="10" ref="L41:L49">SUM(M41:O41)</f>
        <v>94900</v>
      </c>
      <c r="M41" s="143">
        <v>36400</v>
      </c>
      <c r="N41" s="143">
        <v>58500</v>
      </c>
      <c r="O41" s="129"/>
      <c r="P41" s="130">
        <f aca="true" t="shared" si="11" ref="P41:P49">K41-M41-N41</f>
        <v>423362</v>
      </c>
      <c r="Q41" s="125"/>
      <c r="R41" s="119"/>
      <c r="S41" s="130">
        <v>423362</v>
      </c>
      <c r="T41" s="38">
        <v>423362</v>
      </c>
      <c r="U41" s="38">
        <f aca="true" t="shared" si="12" ref="U41:U50">P41/B41</f>
        <v>5962.845070422535</v>
      </c>
      <c r="W41" s="123"/>
    </row>
    <row r="42" spans="1:23" ht="24.75" customHeight="1">
      <c r="A42" s="171" t="s">
        <v>73</v>
      </c>
      <c r="B42" s="172">
        <v>104</v>
      </c>
      <c r="C42" s="39">
        <v>12500</v>
      </c>
      <c r="D42" s="39">
        <v>0</v>
      </c>
      <c r="E42" s="143">
        <v>517725</v>
      </c>
      <c r="F42" s="302"/>
      <c r="G42" s="302"/>
      <c r="H42" s="143">
        <v>73426</v>
      </c>
      <c r="I42" s="302"/>
      <c r="J42" s="143">
        <v>43390</v>
      </c>
      <c r="K42" s="143">
        <f t="shared" si="9"/>
        <v>634541</v>
      </c>
      <c r="L42" s="143">
        <f t="shared" si="10"/>
        <v>128490</v>
      </c>
      <c r="M42" s="143">
        <v>43390</v>
      </c>
      <c r="N42" s="143">
        <v>85100</v>
      </c>
      <c r="O42" s="129"/>
      <c r="P42" s="130">
        <f t="shared" si="11"/>
        <v>506051</v>
      </c>
      <c r="Q42" s="125"/>
      <c r="R42" s="119"/>
      <c r="S42" s="130">
        <v>506051</v>
      </c>
      <c r="T42" s="38">
        <v>506051</v>
      </c>
      <c r="U42" s="38">
        <f t="shared" si="12"/>
        <v>4865.875</v>
      </c>
      <c r="W42" s="123"/>
    </row>
    <row r="43" spans="1:23" ht="24.75" customHeight="1">
      <c r="A43" s="171" t="s">
        <v>74</v>
      </c>
      <c r="B43" s="172">
        <v>127</v>
      </c>
      <c r="C43" s="39">
        <v>11016</v>
      </c>
      <c r="D43" s="39">
        <v>22130</v>
      </c>
      <c r="E43" s="143">
        <v>902898</v>
      </c>
      <c r="F43" s="302"/>
      <c r="G43" s="302"/>
      <c r="H43" s="143">
        <v>76855</v>
      </c>
      <c r="I43" s="302"/>
      <c r="J43" s="143">
        <v>76800</v>
      </c>
      <c r="K43" s="143">
        <f t="shared" si="9"/>
        <v>1056553</v>
      </c>
      <c r="L43" s="143">
        <f t="shared" si="10"/>
        <v>230200</v>
      </c>
      <c r="M43" s="143">
        <v>76800</v>
      </c>
      <c r="N43" s="143">
        <v>153400</v>
      </c>
      <c r="O43" s="129"/>
      <c r="P43" s="130">
        <f t="shared" si="11"/>
        <v>826353</v>
      </c>
      <c r="Q43" s="125"/>
      <c r="R43" s="119"/>
      <c r="S43" s="130">
        <v>826353</v>
      </c>
      <c r="T43" s="38">
        <v>826353</v>
      </c>
      <c r="U43" s="38">
        <f t="shared" si="12"/>
        <v>6506.716535433071</v>
      </c>
      <c r="W43" s="123"/>
    </row>
    <row r="44" spans="1:23" ht="24.75" customHeight="1">
      <c r="A44" s="171" t="s">
        <v>75</v>
      </c>
      <c r="B44" s="172">
        <v>99</v>
      </c>
      <c r="C44" s="39">
        <v>21889</v>
      </c>
      <c r="D44" s="39">
        <v>14280</v>
      </c>
      <c r="E44" s="143">
        <v>498170</v>
      </c>
      <c r="F44" s="302"/>
      <c r="G44" s="302"/>
      <c r="H44" s="143">
        <v>62920</v>
      </c>
      <c r="I44" s="302"/>
      <c r="J44" s="143">
        <v>46400</v>
      </c>
      <c r="K44" s="143">
        <f t="shared" si="9"/>
        <v>607490</v>
      </c>
      <c r="L44" s="143">
        <f t="shared" si="10"/>
        <v>125400</v>
      </c>
      <c r="M44" s="143">
        <v>46400</v>
      </c>
      <c r="N44" s="143">
        <v>79000</v>
      </c>
      <c r="O44" s="129"/>
      <c r="P44" s="130">
        <f t="shared" si="11"/>
        <v>482090</v>
      </c>
      <c r="Q44" s="125"/>
      <c r="R44" s="119"/>
      <c r="S44" s="130">
        <v>482090</v>
      </c>
      <c r="T44" s="38">
        <v>482090</v>
      </c>
      <c r="U44" s="38">
        <f t="shared" si="12"/>
        <v>4869.595959595959</v>
      </c>
      <c r="W44" s="123"/>
    </row>
    <row r="45" spans="1:23" ht="24.75" customHeight="1">
      <c r="A45" s="171" t="s">
        <v>76</v>
      </c>
      <c r="B45" s="172">
        <v>98</v>
      </c>
      <c r="C45" s="39">
        <v>18656</v>
      </c>
      <c r="D45" s="39">
        <v>0</v>
      </c>
      <c r="E45" s="143">
        <v>550179</v>
      </c>
      <c r="F45" s="302"/>
      <c r="G45" s="302"/>
      <c r="H45" s="143">
        <v>78936</v>
      </c>
      <c r="I45" s="302"/>
      <c r="J45" s="143">
        <v>44000</v>
      </c>
      <c r="K45" s="143">
        <f t="shared" si="9"/>
        <v>673115</v>
      </c>
      <c r="L45" s="143">
        <f t="shared" si="10"/>
        <v>110000</v>
      </c>
      <c r="M45" s="143">
        <v>44000</v>
      </c>
      <c r="N45" s="143">
        <v>66000</v>
      </c>
      <c r="O45" s="129"/>
      <c r="P45" s="130">
        <f t="shared" si="11"/>
        <v>563115</v>
      </c>
      <c r="Q45" s="125"/>
      <c r="R45" s="119"/>
      <c r="S45" s="130">
        <v>563115</v>
      </c>
      <c r="T45" s="38">
        <v>563115</v>
      </c>
      <c r="U45" s="38">
        <f t="shared" si="12"/>
        <v>5746.071428571428</v>
      </c>
      <c r="W45" s="123"/>
    </row>
    <row r="46" spans="1:23" ht="24.75" customHeight="1">
      <c r="A46" s="171" t="s">
        <v>77</v>
      </c>
      <c r="B46" s="172">
        <v>191</v>
      </c>
      <c r="C46" s="39">
        <v>4100</v>
      </c>
      <c r="D46" s="39">
        <v>9430</v>
      </c>
      <c r="E46" s="143">
        <v>946090</v>
      </c>
      <c r="F46" s="302"/>
      <c r="G46" s="302"/>
      <c r="H46" s="143">
        <v>160683</v>
      </c>
      <c r="I46" s="302"/>
      <c r="J46" s="143">
        <v>104020</v>
      </c>
      <c r="K46" s="143">
        <f t="shared" si="9"/>
        <v>1210793</v>
      </c>
      <c r="L46" s="143">
        <f t="shared" si="10"/>
        <v>299020</v>
      </c>
      <c r="M46" s="143">
        <v>104020</v>
      </c>
      <c r="N46" s="143">
        <v>195000</v>
      </c>
      <c r="O46" s="129"/>
      <c r="P46" s="130">
        <f t="shared" si="11"/>
        <v>911773</v>
      </c>
      <c r="Q46" s="125"/>
      <c r="R46" s="119"/>
      <c r="S46" s="130">
        <v>911773</v>
      </c>
      <c r="T46" s="38">
        <v>911773</v>
      </c>
      <c r="U46" s="38">
        <f t="shared" si="12"/>
        <v>4773.680628272251</v>
      </c>
      <c r="W46" s="123"/>
    </row>
    <row r="47" spans="1:23" ht="24.75" customHeight="1">
      <c r="A47" s="171" t="s">
        <v>78</v>
      </c>
      <c r="B47" s="172">
        <v>140</v>
      </c>
      <c r="C47" s="39">
        <v>0</v>
      </c>
      <c r="D47" s="39">
        <v>0</v>
      </c>
      <c r="E47" s="143">
        <v>513992</v>
      </c>
      <c r="F47" s="302"/>
      <c r="G47" s="302"/>
      <c r="H47" s="143">
        <v>94385</v>
      </c>
      <c r="I47" s="302"/>
      <c r="J47" s="143">
        <v>57600</v>
      </c>
      <c r="K47" s="143">
        <f t="shared" si="9"/>
        <v>665977</v>
      </c>
      <c r="L47" s="143">
        <f t="shared" si="10"/>
        <v>169900</v>
      </c>
      <c r="M47" s="143">
        <v>57600</v>
      </c>
      <c r="N47" s="143">
        <v>112300</v>
      </c>
      <c r="O47" s="129"/>
      <c r="P47" s="130">
        <f t="shared" si="11"/>
        <v>496077</v>
      </c>
      <c r="Q47" s="125"/>
      <c r="R47" s="119"/>
      <c r="S47" s="130">
        <v>496077</v>
      </c>
      <c r="T47" s="38">
        <v>496077</v>
      </c>
      <c r="U47" s="38">
        <f t="shared" si="12"/>
        <v>3543.407142857143</v>
      </c>
      <c r="W47" s="123"/>
    </row>
    <row r="48" spans="1:23" ht="24.75" customHeight="1">
      <c r="A48" s="171" t="s">
        <v>79</v>
      </c>
      <c r="B48" s="172">
        <v>153</v>
      </c>
      <c r="C48" s="39">
        <v>6660</v>
      </c>
      <c r="D48" s="39">
        <v>540</v>
      </c>
      <c r="E48" s="143">
        <v>670210</v>
      </c>
      <c r="F48" s="302"/>
      <c r="G48" s="302"/>
      <c r="H48" s="143">
        <v>103346</v>
      </c>
      <c r="I48" s="302"/>
      <c r="J48" s="143">
        <v>88320</v>
      </c>
      <c r="K48" s="143">
        <f t="shared" si="9"/>
        <v>861876</v>
      </c>
      <c r="L48" s="143">
        <f t="shared" si="10"/>
        <v>243370</v>
      </c>
      <c r="M48" s="143">
        <v>88320</v>
      </c>
      <c r="N48" s="143">
        <v>155050</v>
      </c>
      <c r="O48" s="129"/>
      <c r="P48" s="130">
        <f t="shared" si="11"/>
        <v>618506</v>
      </c>
      <c r="Q48" s="125"/>
      <c r="R48" s="119"/>
      <c r="S48" s="130">
        <v>618506</v>
      </c>
      <c r="T48" s="38">
        <v>618506</v>
      </c>
      <c r="U48" s="38">
        <f t="shared" si="12"/>
        <v>4042.5228758169933</v>
      </c>
      <c r="W48" s="123"/>
    </row>
    <row r="49" spans="1:23" ht="24.75" customHeight="1">
      <c r="A49" s="171" t="s">
        <v>80</v>
      </c>
      <c r="B49" s="172">
        <v>148</v>
      </c>
      <c r="C49" s="39">
        <v>15655</v>
      </c>
      <c r="D49" s="39">
        <v>0</v>
      </c>
      <c r="E49" s="143">
        <v>631531</v>
      </c>
      <c r="F49" s="302"/>
      <c r="G49" s="302"/>
      <c r="H49" s="143">
        <v>100368</v>
      </c>
      <c r="I49" s="302"/>
      <c r="J49" s="143">
        <v>68608</v>
      </c>
      <c r="K49" s="143">
        <f t="shared" si="9"/>
        <v>800507</v>
      </c>
      <c r="L49" s="143">
        <f t="shared" si="10"/>
        <v>189708</v>
      </c>
      <c r="M49" s="143">
        <v>68608</v>
      </c>
      <c r="N49" s="143">
        <v>121100</v>
      </c>
      <c r="O49" s="129"/>
      <c r="P49" s="130">
        <f t="shared" si="11"/>
        <v>610799</v>
      </c>
      <c r="Q49" s="125"/>
      <c r="R49" s="119"/>
      <c r="S49" s="130">
        <v>610799</v>
      </c>
      <c r="T49" s="38">
        <v>610799</v>
      </c>
      <c r="U49" s="38">
        <f t="shared" si="12"/>
        <v>4127.02027027027</v>
      </c>
      <c r="W49" s="123"/>
    </row>
    <row r="50" spans="1:24" s="158" customFormat="1" ht="31.5" customHeight="1">
      <c r="A50" s="173" t="s">
        <v>71</v>
      </c>
      <c r="B50" s="157">
        <f>SUM(B41:B49)</f>
        <v>1131</v>
      </c>
      <c r="C50" s="157">
        <f>SUM(C41:C49)</f>
        <v>94571</v>
      </c>
      <c r="D50" s="157">
        <f>SUM(D41:D49)</f>
        <v>47040</v>
      </c>
      <c r="E50" s="168">
        <f>SUM(E41:E49)</f>
        <v>5646836</v>
      </c>
      <c r="F50" s="310">
        <f>SUM(F41:F49)</f>
        <v>0</v>
      </c>
      <c r="G50" s="310"/>
      <c r="H50" s="168">
        <f aca="true" t="shared" si="13" ref="H50:N50">SUM(H41:H49)</f>
        <v>816740</v>
      </c>
      <c r="I50" s="310">
        <f t="shared" si="13"/>
        <v>0</v>
      </c>
      <c r="J50" s="168">
        <f t="shared" si="13"/>
        <v>565538</v>
      </c>
      <c r="K50" s="168">
        <f t="shared" si="13"/>
        <v>7029114</v>
      </c>
      <c r="L50" s="157">
        <f t="shared" si="13"/>
        <v>1590988</v>
      </c>
      <c r="M50" s="168">
        <f t="shared" si="13"/>
        <v>565538</v>
      </c>
      <c r="N50" s="168">
        <f t="shared" si="13"/>
        <v>1025450</v>
      </c>
      <c r="O50" s="224"/>
      <c r="P50" s="168">
        <f>SUM(P41:P49)</f>
        <v>5438126</v>
      </c>
      <c r="Q50" s="178"/>
      <c r="R50" s="52"/>
      <c r="S50" s="168">
        <f>SUM(S41:S49)</f>
        <v>5438126</v>
      </c>
      <c r="T50" s="168">
        <f>SUM(T41:T49)</f>
        <v>5438126</v>
      </c>
      <c r="U50" s="151">
        <f t="shared" si="12"/>
        <v>4808.245800176835</v>
      </c>
      <c r="W50" s="215"/>
      <c r="X50" s="160"/>
    </row>
    <row r="51" spans="1:23" ht="13.5" customHeight="1">
      <c r="A51" s="174"/>
      <c r="B51" s="174"/>
      <c r="C51" s="174"/>
      <c r="D51" s="174"/>
      <c r="E51" s="174"/>
      <c r="F51" s="313"/>
      <c r="G51" s="313"/>
      <c r="H51" s="174"/>
      <c r="I51" s="313"/>
      <c r="J51" s="174"/>
      <c r="K51" s="174"/>
      <c r="L51" s="174"/>
      <c r="M51" s="174"/>
      <c r="N51" s="174"/>
      <c r="O51" s="225"/>
      <c r="P51" s="174"/>
      <c r="Q51" s="174"/>
      <c r="S51" s="174"/>
      <c r="T51" s="189"/>
      <c r="U51" s="189"/>
      <c r="W51" s="123"/>
    </row>
    <row r="52" spans="1:23" ht="13.5" customHeight="1">
      <c r="A52" s="174"/>
      <c r="B52" s="174"/>
      <c r="C52" s="174"/>
      <c r="D52" s="174"/>
      <c r="E52" s="174"/>
      <c r="F52" s="313"/>
      <c r="G52" s="313"/>
      <c r="H52" s="174"/>
      <c r="I52" s="313"/>
      <c r="J52" s="174"/>
      <c r="K52" s="174"/>
      <c r="L52" s="174"/>
      <c r="M52" s="174"/>
      <c r="N52" s="174"/>
      <c r="O52" s="225"/>
      <c r="P52" s="174"/>
      <c r="Q52" s="174"/>
      <c r="S52" s="174"/>
      <c r="T52" s="189"/>
      <c r="U52" s="189"/>
      <c r="W52" s="123"/>
    </row>
    <row r="53" spans="1:23" ht="64.5" customHeight="1">
      <c r="A53" s="269" t="s">
        <v>143</v>
      </c>
      <c r="B53" s="261">
        <v>495</v>
      </c>
      <c r="C53" s="261"/>
      <c r="D53" s="261"/>
      <c r="E53" s="261"/>
      <c r="F53" s="314"/>
      <c r="G53" s="314"/>
      <c r="H53" s="261"/>
      <c r="I53" s="314"/>
      <c r="J53" s="261"/>
      <c r="K53" s="261"/>
      <c r="L53" s="261"/>
      <c r="M53" s="261"/>
      <c r="N53" s="261"/>
      <c r="O53" s="267"/>
      <c r="P53" s="270">
        <v>1659240</v>
      </c>
      <c r="Q53" s="261"/>
      <c r="R53" s="255"/>
      <c r="S53" s="270">
        <v>1659240</v>
      </c>
      <c r="T53" s="268">
        <v>1659240</v>
      </c>
      <c r="U53" s="268">
        <f>P53/B53</f>
        <v>3352</v>
      </c>
      <c r="W53" s="123"/>
    </row>
    <row r="54" spans="1:23" ht="13.5" customHeight="1">
      <c r="A54" s="174"/>
      <c r="B54" s="174"/>
      <c r="C54" s="174"/>
      <c r="D54" s="174"/>
      <c r="E54" s="174"/>
      <c r="F54" s="313"/>
      <c r="G54" s="313"/>
      <c r="H54" s="174"/>
      <c r="I54" s="313"/>
      <c r="J54" s="174"/>
      <c r="K54" s="174"/>
      <c r="L54" s="174"/>
      <c r="M54" s="174"/>
      <c r="N54" s="174"/>
      <c r="O54" s="225"/>
      <c r="P54" s="174"/>
      <c r="Q54" s="174"/>
      <c r="S54" s="174"/>
      <c r="T54" s="189"/>
      <c r="U54" s="189"/>
      <c r="W54" s="123"/>
    </row>
    <row r="55" spans="1:23" ht="6" customHeight="1">
      <c r="A55" s="174"/>
      <c r="B55" s="174"/>
      <c r="C55" s="174"/>
      <c r="D55" s="174"/>
      <c r="E55" s="174"/>
      <c r="F55" s="313"/>
      <c r="G55" s="313"/>
      <c r="H55" s="174"/>
      <c r="I55" s="313"/>
      <c r="J55" s="174"/>
      <c r="K55" s="174"/>
      <c r="L55" s="174"/>
      <c r="M55" s="174"/>
      <c r="N55" s="174"/>
      <c r="O55" s="225"/>
      <c r="P55" s="174"/>
      <c r="Q55" s="174"/>
      <c r="S55" s="174"/>
      <c r="T55" s="189"/>
      <c r="U55" s="189"/>
      <c r="W55" s="123"/>
    </row>
    <row r="56" spans="1:23" ht="13.5" customHeight="1" hidden="1">
      <c r="A56" s="174"/>
      <c r="B56" s="174"/>
      <c r="C56" s="174"/>
      <c r="D56" s="174"/>
      <c r="E56" s="174"/>
      <c r="F56" s="313"/>
      <c r="G56" s="313"/>
      <c r="H56" s="174"/>
      <c r="I56" s="313"/>
      <c r="J56" s="174"/>
      <c r="K56" s="174"/>
      <c r="L56" s="174"/>
      <c r="M56" s="174"/>
      <c r="N56" s="174"/>
      <c r="O56" s="225"/>
      <c r="P56" s="174"/>
      <c r="Q56" s="174"/>
      <c r="S56" s="174"/>
      <c r="T56" s="189"/>
      <c r="U56" s="189"/>
      <c r="W56" s="123"/>
    </row>
    <row r="57" spans="1:23" ht="13.5" customHeight="1" hidden="1">
      <c r="A57" s="174"/>
      <c r="B57" s="174"/>
      <c r="C57" s="174"/>
      <c r="D57" s="174"/>
      <c r="E57" s="174"/>
      <c r="F57" s="313"/>
      <c r="G57" s="313"/>
      <c r="H57" s="174"/>
      <c r="I57" s="313"/>
      <c r="J57" s="174"/>
      <c r="K57" s="174"/>
      <c r="L57" s="174"/>
      <c r="M57" s="174"/>
      <c r="N57" s="174"/>
      <c r="O57" s="225"/>
      <c r="P57" s="174"/>
      <c r="Q57" s="174"/>
      <c r="S57" s="174"/>
      <c r="T57" s="189"/>
      <c r="U57" s="189"/>
      <c r="W57" s="123"/>
    </row>
    <row r="58" spans="1:23" ht="13.5" customHeight="1" hidden="1">
      <c r="A58" s="174"/>
      <c r="B58" s="174"/>
      <c r="C58" s="174"/>
      <c r="D58" s="174"/>
      <c r="E58" s="174"/>
      <c r="F58" s="313"/>
      <c r="G58" s="313"/>
      <c r="H58" s="174"/>
      <c r="I58" s="313"/>
      <c r="J58" s="174"/>
      <c r="K58" s="174"/>
      <c r="L58" s="174"/>
      <c r="M58" s="174"/>
      <c r="N58" s="174"/>
      <c r="O58" s="225"/>
      <c r="P58" s="174"/>
      <c r="Q58" s="174"/>
      <c r="S58" s="174"/>
      <c r="T58" s="189"/>
      <c r="U58" s="189"/>
      <c r="W58" s="123"/>
    </row>
    <row r="59" spans="1:23" ht="13.5" customHeight="1" hidden="1">
      <c r="A59" s="174"/>
      <c r="B59" s="174"/>
      <c r="C59" s="174"/>
      <c r="D59" s="174"/>
      <c r="E59" s="174"/>
      <c r="F59" s="313"/>
      <c r="G59" s="313"/>
      <c r="H59" s="174"/>
      <c r="I59" s="313"/>
      <c r="J59" s="174"/>
      <c r="K59" s="174"/>
      <c r="L59" s="174"/>
      <c r="M59" s="174"/>
      <c r="N59" s="174"/>
      <c r="O59" s="225"/>
      <c r="P59" s="174"/>
      <c r="Q59" s="174"/>
      <c r="S59" s="174"/>
      <c r="T59" s="189"/>
      <c r="U59" s="189"/>
      <c r="W59" s="123"/>
    </row>
    <row r="60" spans="1:23" ht="13.5" customHeight="1" hidden="1">
      <c r="A60" s="174"/>
      <c r="B60" s="174"/>
      <c r="C60" s="174"/>
      <c r="D60" s="174"/>
      <c r="E60" s="174"/>
      <c r="F60" s="313"/>
      <c r="G60" s="313"/>
      <c r="H60" s="174"/>
      <c r="I60" s="313"/>
      <c r="J60" s="174"/>
      <c r="K60" s="174"/>
      <c r="L60" s="174"/>
      <c r="M60" s="174"/>
      <c r="N60" s="174"/>
      <c r="O60" s="225"/>
      <c r="P60" s="174"/>
      <c r="Q60" s="174"/>
      <c r="S60" s="174"/>
      <c r="T60" s="189"/>
      <c r="U60" s="189"/>
      <c r="W60" s="123"/>
    </row>
    <row r="61" spans="1:23" ht="13.5" customHeight="1" hidden="1">
      <c r="A61" s="174"/>
      <c r="B61" s="174"/>
      <c r="C61" s="174"/>
      <c r="D61" s="174"/>
      <c r="E61" s="174"/>
      <c r="F61" s="313"/>
      <c r="G61" s="313"/>
      <c r="H61" s="174"/>
      <c r="I61" s="313"/>
      <c r="J61" s="174"/>
      <c r="K61" s="174"/>
      <c r="L61" s="174"/>
      <c r="M61" s="174"/>
      <c r="N61" s="174"/>
      <c r="O61" s="225"/>
      <c r="P61" s="174"/>
      <c r="Q61" s="174"/>
      <c r="S61" s="174"/>
      <c r="T61" s="189"/>
      <c r="U61" s="189"/>
      <c r="W61" s="123"/>
    </row>
    <row r="62" spans="1:23" ht="13.5" customHeight="1" hidden="1">
      <c r="A62" s="174"/>
      <c r="B62" s="174"/>
      <c r="C62" s="174"/>
      <c r="D62" s="174"/>
      <c r="E62" s="174"/>
      <c r="F62" s="313"/>
      <c r="G62" s="313"/>
      <c r="H62" s="174"/>
      <c r="I62" s="313"/>
      <c r="J62" s="174"/>
      <c r="K62" s="174"/>
      <c r="L62" s="174"/>
      <c r="M62" s="174"/>
      <c r="N62" s="174"/>
      <c r="O62" s="225"/>
      <c r="P62" s="174"/>
      <c r="Q62" s="174"/>
      <c r="S62" s="174"/>
      <c r="T62" s="189"/>
      <c r="U62" s="189"/>
      <c r="W62" s="123"/>
    </row>
    <row r="63" spans="1:23" ht="13.5" customHeight="1" hidden="1">
      <c r="A63" s="174"/>
      <c r="B63" s="174"/>
      <c r="C63" s="174"/>
      <c r="D63" s="174"/>
      <c r="E63" s="174"/>
      <c r="F63" s="313"/>
      <c r="G63" s="313"/>
      <c r="H63" s="174"/>
      <c r="I63" s="313"/>
      <c r="J63" s="174"/>
      <c r="K63" s="174"/>
      <c r="L63" s="174"/>
      <c r="M63" s="174"/>
      <c r="N63" s="174"/>
      <c r="O63" s="225"/>
      <c r="P63" s="174"/>
      <c r="Q63" s="174"/>
      <c r="S63" s="174"/>
      <c r="T63" s="189"/>
      <c r="U63" s="189"/>
      <c r="W63" s="123"/>
    </row>
    <row r="64" spans="1:23" ht="13.5" customHeight="1" hidden="1">
      <c r="A64" s="174"/>
      <c r="B64" s="174"/>
      <c r="C64" s="174"/>
      <c r="D64" s="174"/>
      <c r="E64" s="174"/>
      <c r="F64" s="313"/>
      <c r="G64" s="313"/>
      <c r="H64" s="174"/>
      <c r="I64" s="313"/>
      <c r="J64" s="174"/>
      <c r="K64" s="174"/>
      <c r="L64" s="174"/>
      <c r="M64" s="174"/>
      <c r="N64" s="174"/>
      <c r="O64" s="225"/>
      <c r="P64" s="174"/>
      <c r="Q64" s="174"/>
      <c r="S64" s="174"/>
      <c r="T64" s="189"/>
      <c r="U64" s="189"/>
      <c r="W64" s="123"/>
    </row>
    <row r="65" spans="1:23" ht="13.5" customHeight="1" hidden="1">
      <c r="A65" s="174"/>
      <c r="B65" s="174"/>
      <c r="C65" s="174"/>
      <c r="D65" s="174"/>
      <c r="E65" s="174"/>
      <c r="F65" s="313"/>
      <c r="G65" s="313"/>
      <c r="H65" s="174"/>
      <c r="I65" s="313"/>
      <c r="J65" s="174"/>
      <c r="K65" s="174"/>
      <c r="L65" s="174"/>
      <c r="M65" s="174"/>
      <c r="N65" s="174"/>
      <c r="O65" s="225"/>
      <c r="P65" s="174"/>
      <c r="Q65" s="174"/>
      <c r="S65" s="174"/>
      <c r="T65" s="189"/>
      <c r="U65" s="189"/>
      <c r="W65" s="123"/>
    </row>
    <row r="66" spans="1:23" ht="13.5" customHeight="1" hidden="1">
      <c r="A66" s="174"/>
      <c r="B66" s="174"/>
      <c r="C66" s="174"/>
      <c r="D66" s="174"/>
      <c r="E66" s="174"/>
      <c r="F66" s="313"/>
      <c r="G66" s="313"/>
      <c r="H66" s="174"/>
      <c r="I66" s="313"/>
      <c r="J66" s="174"/>
      <c r="K66" s="174"/>
      <c r="L66" s="174"/>
      <c r="M66" s="174"/>
      <c r="N66" s="174"/>
      <c r="O66" s="225"/>
      <c r="P66" s="174"/>
      <c r="Q66" s="174"/>
      <c r="S66" s="174"/>
      <c r="T66" s="189"/>
      <c r="U66" s="189"/>
      <c r="W66" s="123"/>
    </row>
    <row r="67" spans="1:23" ht="13.5" customHeight="1" hidden="1">
      <c r="A67" s="174"/>
      <c r="B67" s="174"/>
      <c r="C67" s="174"/>
      <c r="D67" s="174"/>
      <c r="E67" s="174"/>
      <c r="F67" s="313"/>
      <c r="G67" s="313"/>
      <c r="H67" s="174"/>
      <c r="I67" s="313"/>
      <c r="J67" s="174"/>
      <c r="K67" s="174"/>
      <c r="L67" s="174"/>
      <c r="M67" s="174"/>
      <c r="N67" s="174"/>
      <c r="O67" s="225"/>
      <c r="P67" s="174"/>
      <c r="Q67" s="174"/>
      <c r="S67" s="174"/>
      <c r="T67" s="189"/>
      <c r="U67" s="189"/>
      <c r="W67" s="123"/>
    </row>
    <row r="68" spans="1:23" ht="13.5" customHeight="1" hidden="1">
      <c r="A68" s="174"/>
      <c r="B68" s="174"/>
      <c r="C68" s="174"/>
      <c r="D68" s="174"/>
      <c r="E68" s="174"/>
      <c r="F68" s="313"/>
      <c r="G68" s="313"/>
      <c r="H68" s="174"/>
      <c r="I68" s="313"/>
      <c r="J68" s="174"/>
      <c r="K68" s="174"/>
      <c r="L68" s="174"/>
      <c r="M68" s="174"/>
      <c r="N68" s="174"/>
      <c r="O68" s="225"/>
      <c r="P68" s="174"/>
      <c r="Q68" s="174"/>
      <c r="S68" s="174"/>
      <c r="T68" s="189"/>
      <c r="U68" s="189"/>
      <c r="W68" s="123"/>
    </row>
    <row r="69" spans="1:23" ht="13.5" customHeight="1" hidden="1">
      <c r="A69" s="174"/>
      <c r="B69" s="174"/>
      <c r="C69" s="174"/>
      <c r="D69" s="174"/>
      <c r="E69" s="174"/>
      <c r="F69" s="313"/>
      <c r="G69" s="313"/>
      <c r="H69" s="174"/>
      <c r="I69" s="313"/>
      <c r="J69" s="174"/>
      <c r="K69" s="174"/>
      <c r="L69" s="174"/>
      <c r="M69" s="174"/>
      <c r="N69" s="174"/>
      <c r="O69" s="225"/>
      <c r="P69" s="174"/>
      <c r="Q69" s="174"/>
      <c r="S69" s="174"/>
      <c r="T69" s="189"/>
      <c r="U69" s="189"/>
      <c r="W69" s="123"/>
    </row>
    <row r="70" spans="1:23" ht="13.5" customHeight="1" hidden="1">
      <c r="A70" s="174"/>
      <c r="B70" s="174"/>
      <c r="C70" s="174"/>
      <c r="D70" s="174"/>
      <c r="E70" s="174"/>
      <c r="F70" s="313"/>
      <c r="G70" s="313"/>
      <c r="H70" s="174"/>
      <c r="I70" s="313"/>
      <c r="J70" s="174"/>
      <c r="K70" s="174"/>
      <c r="L70" s="174"/>
      <c r="M70" s="174"/>
      <c r="N70" s="174"/>
      <c r="O70" s="225"/>
      <c r="P70" s="174"/>
      <c r="Q70" s="174"/>
      <c r="S70" s="174"/>
      <c r="T70" s="189"/>
      <c r="U70" s="189"/>
      <c r="W70" s="123"/>
    </row>
    <row r="71" spans="1:23" ht="13.5" customHeight="1" hidden="1">
      <c r="A71" s="174"/>
      <c r="B71" s="174"/>
      <c r="C71" s="174"/>
      <c r="D71" s="174"/>
      <c r="E71" s="174"/>
      <c r="F71" s="313"/>
      <c r="G71" s="313"/>
      <c r="H71" s="174"/>
      <c r="I71" s="313"/>
      <c r="J71" s="174"/>
      <c r="K71" s="174"/>
      <c r="L71" s="174"/>
      <c r="M71" s="174"/>
      <c r="N71" s="174"/>
      <c r="O71" s="225"/>
      <c r="P71" s="174"/>
      <c r="Q71" s="174"/>
      <c r="S71" s="174"/>
      <c r="T71" s="189"/>
      <c r="U71" s="189"/>
      <c r="W71" s="123"/>
    </row>
    <row r="72" spans="1:23" ht="13.5" customHeight="1" hidden="1">
      <c r="A72" s="174"/>
      <c r="B72" s="174"/>
      <c r="C72" s="174"/>
      <c r="D72" s="174"/>
      <c r="E72" s="174"/>
      <c r="F72" s="313"/>
      <c r="G72" s="313"/>
      <c r="H72" s="174"/>
      <c r="I72" s="313"/>
      <c r="J72" s="174"/>
      <c r="K72" s="174"/>
      <c r="L72" s="174"/>
      <c r="M72" s="174"/>
      <c r="N72" s="174"/>
      <c r="O72" s="225"/>
      <c r="P72" s="174"/>
      <c r="Q72" s="174"/>
      <c r="S72" s="174"/>
      <c r="T72" s="189"/>
      <c r="U72" s="189"/>
      <c r="W72" s="123"/>
    </row>
    <row r="73" spans="1:23" ht="13.5" customHeight="1" hidden="1">
      <c r="A73" s="169"/>
      <c r="B73" s="169"/>
      <c r="C73" s="169"/>
      <c r="D73" s="169"/>
      <c r="E73" s="170"/>
      <c r="F73" s="311"/>
      <c r="G73" s="311"/>
      <c r="H73" s="170"/>
      <c r="I73" s="311"/>
      <c r="J73" s="170"/>
      <c r="K73" s="170"/>
      <c r="L73" s="170"/>
      <c r="M73" s="170"/>
      <c r="N73" s="170"/>
      <c r="O73" s="189"/>
      <c r="P73" s="189"/>
      <c r="Q73" s="189"/>
      <c r="R73" s="169"/>
      <c r="S73" s="189"/>
      <c r="T73" s="189"/>
      <c r="U73" s="189"/>
      <c r="W73" s="123"/>
    </row>
    <row r="74" spans="1:23" ht="13.5" customHeight="1" hidden="1">
      <c r="A74" s="169"/>
      <c r="B74" s="169"/>
      <c r="C74" s="169"/>
      <c r="D74" s="169"/>
      <c r="E74" s="170"/>
      <c r="F74" s="311"/>
      <c r="G74" s="311"/>
      <c r="H74" s="170"/>
      <c r="I74" s="311"/>
      <c r="J74" s="170"/>
      <c r="K74" s="170"/>
      <c r="L74" s="170"/>
      <c r="M74" s="170"/>
      <c r="N74" s="170"/>
      <c r="O74" s="189"/>
      <c r="P74" s="189"/>
      <c r="Q74" s="189"/>
      <c r="R74" s="169"/>
      <c r="S74" s="189"/>
      <c r="T74" s="189"/>
      <c r="U74" s="189"/>
      <c r="W74" s="123"/>
    </row>
    <row r="75" spans="1:23" ht="13.5" customHeight="1">
      <c r="A75" s="169"/>
      <c r="B75" s="169"/>
      <c r="C75" s="169"/>
      <c r="D75" s="169"/>
      <c r="E75" s="170"/>
      <c r="F75" s="311"/>
      <c r="G75" s="311"/>
      <c r="H75" s="170"/>
      <c r="I75" s="311"/>
      <c r="J75" s="170"/>
      <c r="K75" s="170"/>
      <c r="L75" s="170"/>
      <c r="M75" s="170"/>
      <c r="N75" s="170"/>
      <c r="O75" s="189"/>
      <c r="P75" s="189"/>
      <c r="Q75" s="189"/>
      <c r="R75" s="169"/>
      <c r="S75" s="189"/>
      <c r="T75" s="189"/>
      <c r="U75" s="189"/>
      <c r="W75" s="123"/>
    </row>
    <row r="76" spans="1:17" ht="15.75">
      <c r="A76" s="134" t="s">
        <v>152</v>
      </c>
      <c r="B76" s="134"/>
      <c r="C76" s="134"/>
      <c r="D76" s="134"/>
      <c r="E76" s="134"/>
      <c r="F76" s="299"/>
      <c r="G76" s="299"/>
      <c r="H76" s="134"/>
      <c r="I76" s="299"/>
      <c r="O76" s="199"/>
      <c r="Q76" s="1"/>
    </row>
    <row r="77" spans="1:9" ht="15.75">
      <c r="A77" s="134"/>
      <c r="B77" s="134"/>
      <c r="C77" s="134"/>
      <c r="D77" s="134"/>
      <c r="E77" s="134"/>
      <c r="F77" s="299"/>
      <c r="G77" s="299"/>
      <c r="H77" s="134"/>
      <c r="I77" s="299"/>
    </row>
    <row r="78" spans="1:21" ht="12.75" customHeight="1">
      <c r="A78" s="377" t="s">
        <v>57</v>
      </c>
      <c r="B78" s="375" t="s">
        <v>107</v>
      </c>
      <c r="C78" s="371" t="s">
        <v>192</v>
      </c>
      <c r="D78" s="371"/>
      <c r="E78" s="387" t="s">
        <v>58</v>
      </c>
      <c r="F78" s="388"/>
      <c r="G78" s="388"/>
      <c r="H78" s="388"/>
      <c r="I78" s="331"/>
      <c r="J78" s="374" t="s">
        <v>194</v>
      </c>
      <c r="K78" s="373" t="s">
        <v>108</v>
      </c>
      <c r="L78" s="373" t="s">
        <v>109</v>
      </c>
      <c r="M78" s="373"/>
      <c r="N78" s="373"/>
      <c r="O78" s="373" t="s">
        <v>110</v>
      </c>
      <c r="P78" s="373" t="s">
        <v>10</v>
      </c>
      <c r="Q78" s="373"/>
      <c r="R78" s="373"/>
      <c r="S78" s="374" t="s">
        <v>111</v>
      </c>
      <c r="T78" s="375" t="s">
        <v>112</v>
      </c>
      <c r="U78" s="191"/>
    </row>
    <row r="79" spans="1:21" ht="52.5" customHeight="1">
      <c r="A79" s="377"/>
      <c r="B79" s="375"/>
      <c r="C79" s="349" t="s">
        <v>193</v>
      </c>
      <c r="D79" s="348" t="s">
        <v>166</v>
      </c>
      <c r="E79" s="350" t="s">
        <v>59</v>
      </c>
      <c r="F79" s="300" t="s">
        <v>190</v>
      </c>
      <c r="G79" s="300"/>
      <c r="H79" s="37" t="s">
        <v>60</v>
      </c>
      <c r="I79" s="300" t="s">
        <v>191</v>
      </c>
      <c r="J79" s="374"/>
      <c r="K79" s="373"/>
      <c r="L79" s="163" t="s">
        <v>114</v>
      </c>
      <c r="M79" s="163" t="s">
        <v>139</v>
      </c>
      <c r="N79" s="163" t="s">
        <v>138</v>
      </c>
      <c r="O79" s="373"/>
      <c r="P79" s="162" t="s">
        <v>116</v>
      </c>
      <c r="Q79" s="202" t="s">
        <v>117</v>
      </c>
      <c r="R79" s="216" t="s">
        <v>118</v>
      </c>
      <c r="S79" s="374"/>
      <c r="T79" s="375"/>
      <c r="U79" s="217"/>
    </row>
    <row r="80" spans="1:24" s="127" customFormat="1" ht="11.25">
      <c r="A80" s="203">
        <v>1</v>
      </c>
      <c r="B80" s="203">
        <v>2</v>
      </c>
      <c r="C80" s="204">
        <v>3</v>
      </c>
      <c r="D80" s="204">
        <v>4</v>
      </c>
      <c r="E80" s="205">
        <v>5</v>
      </c>
      <c r="F80" s="301"/>
      <c r="G80" s="301"/>
      <c r="H80" s="205">
        <v>6</v>
      </c>
      <c r="I80" s="343"/>
      <c r="J80" s="206">
        <v>7</v>
      </c>
      <c r="K80" s="203">
        <v>8</v>
      </c>
      <c r="L80" s="206">
        <v>9</v>
      </c>
      <c r="M80" s="206">
        <v>10</v>
      </c>
      <c r="N80" s="206">
        <v>11</v>
      </c>
      <c r="O80" s="206">
        <v>12</v>
      </c>
      <c r="P80" s="206">
        <v>13</v>
      </c>
      <c r="Q80" s="206">
        <v>14</v>
      </c>
      <c r="R80" s="128">
        <v>15</v>
      </c>
      <c r="S80" s="203">
        <v>16</v>
      </c>
      <c r="T80" s="207">
        <v>17</v>
      </c>
      <c r="U80" s="128">
        <v>18</v>
      </c>
      <c r="X80" s="208"/>
    </row>
    <row r="81" spans="1:25" ht="24.75" customHeight="1">
      <c r="A81" s="119" t="s">
        <v>81</v>
      </c>
      <c r="B81" s="175">
        <v>915</v>
      </c>
      <c r="C81" s="176">
        <v>9304</v>
      </c>
      <c r="D81" s="176">
        <v>34467</v>
      </c>
      <c r="E81" s="176">
        <v>3135295</v>
      </c>
      <c r="F81" s="315"/>
      <c r="G81" s="315"/>
      <c r="H81" s="176">
        <v>405755</v>
      </c>
      <c r="I81" s="315"/>
      <c r="J81" s="176">
        <f>E81+H81</f>
        <v>3541050</v>
      </c>
      <c r="K81" s="226">
        <f>SUM(L81:N81)</f>
        <v>16821</v>
      </c>
      <c r="L81" s="226"/>
      <c r="M81" s="176">
        <v>5461</v>
      </c>
      <c r="N81" s="176">
        <v>11360</v>
      </c>
      <c r="O81" s="143">
        <f>J81-L81</f>
        <v>3541050</v>
      </c>
      <c r="P81" s="227">
        <v>3541050</v>
      </c>
      <c r="Q81" s="176"/>
      <c r="R81" s="228"/>
      <c r="S81" s="118">
        <f>SUM(P81:R81)</f>
        <v>3541050</v>
      </c>
      <c r="T81" s="118">
        <f aca="true" t="shared" si="14" ref="T81:T86">O81/B81</f>
        <v>3870</v>
      </c>
      <c r="U81" s="118"/>
      <c r="V81" s="112"/>
      <c r="Y81" s="112"/>
    </row>
    <row r="82" spans="1:25" ht="24.75" customHeight="1">
      <c r="A82" s="119" t="s">
        <v>82</v>
      </c>
      <c r="B82" s="175">
        <v>371</v>
      </c>
      <c r="C82" s="176">
        <v>0</v>
      </c>
      <c r="D82" s="176">
        <v>7650</v>
      </c>
      <c r="E82" s="176">
        <v>1606399</v>
      </c>
      <c r="F82" s="315"/>
      <c r="G82" s="315"/>
      <c r="H82" s="176">
        <v>89163</v>
      </c>
      <c r="I82" s="315"/>
      <c r="J82" s="176">
        <f>E82+H82</f>
        <v>1695562</v>
      </c>
      <c r="K82" s="226">
        <f>SUM(L82:N82)</f>
        <v>3900</v>
      </c>
      <c r="L82" s="226"/>
      <c r="M82" s="176">
        <v>3900</v>
      </c>
      <c r="N82" s="176"/>
      <c r="O82" s="143">
        <f>J82-L82</f>
        <v>1695562</v>
      </c>
      <c r="P82" s="227">
        <v>1248740</v>
      </c>
      <c r="Q82" s="176">
        <v>446822</v>
      </c>
      <c r="R82" s="228"/>
      <c r="S82" s="118">
        <f>SUM(P82:R82)</f>
        <v>1695562</v>
      </c>
      <c r="T82" s="118">
        <f t="shared" si="14"/>
        <v>4570.247978436658</v>
      </c>
      <c r="U82" s="118"/>
      <c r="V82" s="112"/>
      <c r="Y82" s="112"/>
    </row>
    <row r="83" spans="1:25" ht="24.75" customHeight="1">
      <c r="A83" s="177" t="s">
        <v>83</v>
      </c>
      <c r="B83" s="175">
        <v>377</v>
      </c>
      <c r="C83" s="176">
        <v>12600</v>
      </c>
      <c r="D83" s="176">
        <v>53482</v>
      </c>
      <c r="E83" s="176">
        <v>1276935</v>
      </c>
      <c r="F83" s="315"/>
      <c r="G83" s="315"/>
      <c r="H83" s="176">
        <v>182055</v>
      </c>
      <c r="I83" s="315"/>
      <c r="J83" s="176">
        <f>E83+H83</f>
        <v>1458990</v>
      </c>
      <c r="K83" s="226">
        <f>SUM(L83:N83)</f>
        <v>3700</v>
      </c>
      <c r="L83" s="226"/>
      <c r="M83" s="176">
        <v>1800</v>
      </c>
      <c r="N83" s="176">
        <v>1900</v>
      </c>
      <c r="O83" s="143">
        <f>J83-L83</f>
        <v>1458990</v>
      </c>
      <c r="P83" s="227">
        <v>1458990</v>
      </c>
      <c r="Q83" s="176"/>
      <c r="R83" s="228"/>
      <c r="S83" s="118">
        <f>SUM(P83:R83)</f>
        <v>1458990</v>
      </c>
      <c r="T83" s="118">
        <f t="shared" si="14"/>
        <v>3870</v>
      </c>
      <c r="U83" s="118"/>
      <c r="V83" s="112"/>
      <c r="Y83" s="112"/>
    </row>
    <row r="84" spans="1:25" ht="24.75" customHeight="1">
      <c r="A84" s="119" t="s">
        <v>84</v>
      </c>
      <c r="B84" s="175">
        <v>235</v>
      </c>
      <c r="C84" s="176">
        <v>0</v>
      </c>
      <c r="D84" s="176">
        <v>0</v>
      </c>
      <c r="E84" s="176">
        <v>667283</v>
      </c>
      <c r="F84" s="315"/>
      <c r="G84" s="315"/>
      <c r="H84" s="176">
        <v>123870</v>
      </c>
      <c r="I84" s="315"/>
      <c r="J84" s="176">
        <f>E84+H84</f>
        <v>791153</v>
      </c>
      <c r="K84" s="226">
        <f>SUM(L84:N84)</f>
        <v>0</v>
      </c>
      <c r="L84" s="226"/>
      <c r="M84" s="176">
        <v>0</v>
      </c>
      <c r="N84" s="176"/>
      <c r="O84" s="143">
        <f>J84-L84</f>
        <v>791153</v>
      </c>
      <c r="P84" s="143">
        <v>791153</v>
      </c>
      <c r="Q84" s="176"/>
      <c r="R84" s="228"/>
      <c r="S84" s="118">
        <f>SUM(P84:R84)</f>
        <v>791153</v>
      </c>
      <c r="T84" s="118">
        <f t="shared" si="14"/>
        <v>3366.608510638298</v>
      </c>
      <c r="U84" s="118"/>
      <c r="V84" s="112"/>
      <c r="Y84" s="112"/>
    </row>
    <row r="85" spans="1:25" ht="24.75" customHeight="1">
      <c r="A85" s="119" t="s">
        <v>85</v>
      </c>
      <c r="B85" s="175">
        <v>533</v>
      </c>
      <c r="C85" s="176">
        <v>8956</v>
      </c>
      <c r="D85" s="176">
        <v>28644</v>
      </c>
      <c r="E85" s="176">
        <v>1953506</v>
      </c>
      <c r="F85" s="315"/>
      <c r="G85" s="315"/>
      <c r="H85" s="176">
        <v>109204</v>
      </c>
      <c r="I85" s="315"/>
      <c r="J85" s="176">
        <f>E85+H85</f>
        <v>2062710</v>
      </c>
      <c r="K85" s="226">
        <f>SUM(L85:N85)</f>
        <v>2050</v>
      </c>
      <c r="L85" s="226"/>
      <c r="M85" s="176">
        <v>2050</v>
      </c>
      <c r="N85" s="176"/>
      <c r="O85" s="143">
        <f>J85-L85</f>
        <v>2062710</v>
      </c>
      <c r="P85" s="227">
        <v>2062710</v>
      </c>
      <c r="Q85" s="176"/>
      <c r="R85" s="228"/>
      <c r="S85" s="118">
        <f>SUM(P85:R85)</f>
        <v>2062710</v>
      </c>
      <c r="T85" s="118">
        <f t="shared" si="14"/>
        <v>3870</v>
      </c>
      <c r="U85" s="118"/>
      <c r="V85" s="112"/>
      <c r="Y85" s="112"/>
    </row>
    <row r="86" spans="1:25" ht="24" customHeight="1">
      <c r="A86" s="178" t="s">
        <v>71</v>
      </c>
      <c r="B86" s="157">
        <f>SUM(B81:B85)</f>
        <v>2431</v>
      </c>
      <c r="C86" s="168">
        <f>SUM(C81:C85)</f>
        <v>30860</v>
      </c>
      <c r="D86" s="168">
        <f>SUM(D81:D85)</f>
        <v>124243</v>
      </c>
      <c r="E86" s="168">
        <f>SUM(E81:E85)</f>
        <v>8639418</v>
      </c>
      <c r="F86" s="310"/>
      <c r="G86" s="310"/>
      <c r="H86" s="168">
        <f>SUM(H81:H85)</f>
        <v>910047</v>
      </c>
      <c r="I86" s="310"/>
      <c r="J86" s="168">
        <f aca="true" t="shared" si="15" ref="J86:Q86">SUM(J81:J85)</f>
        <v>9549465</v>
      </c>
      <c r="K86" s="168">
        <f t="shared" si="15"/>
        <v>26471</v>
      </c>
      <c r="L86" s="168">
        <f t="shared" si="15"/>
        <v>0</v>
      </c>
      <c r="M86" s="168">
        <f t="shared" si="15"/>
        <v>13211</v>
      </c>
      <c r="N86" s="168">
        <f t="shared" si="15"/>
        <v>13260</v>
      </c>
      <c r="O86" s="168">
        <f t="shared" si="15"/>
        <v>9549465</v>
      </c>
      <c r="P86" s="151">
        <f t="shared" si="15"/>
        <v>9102643</v>
      </c>
      <c r="Q86" s="151">
        <f t="shared" si="15"/>
        <v>446822</v>
      </c>
      <c r="R86" s="151"/>
      <c r="S86" s="151">
        <f>SUM(S81:S85)</f>
        <v>9549465</v>
      </c>
      <c r="T86" s="118">
        <f t="shared" si="14"/>
        <v>3928.2044426162074</v>
      </c>
      <c r="U86" s="151"/>
      <c r="V86" s="112"/>
      <c r="Y86" s="112"/>
    </row>
    <row r="87" spans="16:21" ht="12.75">
      <c r="P87" s="112"/>
      <c r="Q87" s="141"/>
      <c r="R87" s="141"/>
      <c r="S87" s="112"/>
      <c r="T87" s="229"/>
      <c r="U87" s="112"/>
    </row>
    <row r="88" spans="11:20" ht="12.75">
      <c r="K88" s="112"/>
      <c r="P88" s="112"/>
      <c r="Q88" s="141"/>
      <c r="R88" s="141"/>
      <c r="T88" s="198"/>
    </row>
    <row r="89" spans="1:25" ht="54.75" customHeight="1">
      <c r="A89" s="269" t="s">
        <v>148</v>
      </c>
      <c r="B89" s="266">
        <v>410</v>
      </c>
      <c r="C89" s="179"/>
      <c r="D89" s="179"/>
      <c r="E89" s="179"/>
      <c r="F89" s="316"/>
      <c r="G89" s="316"/>
      <c r="H89" s="179"/>
      <c r="I89" s="316"/>
      <c r="J89" s="179"/>
      <c r="K89" s="230"/>
      <c r="L89" s="36"/>
      <c r="M89" s="231"/>
      <c r="N89" s="231"/>
      <c r="O89" s="231">
        <v>1419939</v>
      </c>
      <c r="P89" s="36">
        <v>1419939</v>
      </c>
      <c r="Q89" s="157"/>
      <c r="R89" s="157"/>
      <c r="S89" s="151">
        <v>1419939</v>
      </c>
      <c r="T89" s="151"/>
      <c r="U89" s="119"/>
      <c r="V89" s="112">
        <f>V21+V86</f>
        <v>0</v>
      </c>
      <c r="Y89" s="112"/>
    </row>
    <row r="90" spans="1:18" ht="15">
      <c r="A90" s="1"/>
      <c r="B90" s="1"/>
      <c r="C90" s="1"/>
      <c r="D90" s="1"/>
      <c r="E90" s="1"/>
      <c r="F90" s="317"/>
      <c r="G90" s="317"/>
      <c r="H90" s="1"/>
      <c r="I90" s="317"/>
      <c r="J90" s="1"/>
      <c r="K90" s="1"/>
      <c r="L90" s="1"/>
      <c r="O90" s="112"/>
      <c r="P90" s="112"/>
      <c r="Q90" s="112"/>
      <c r="R90" s="112"/>
    </row>
    <row r="91" spans="1:18" ht="15.75">
      <c r="A91" s="134" t="s">
        <v>153</v>
      </c>
      <c r="B91" s="134"/>
      <c r="C91" s="134"/>
      <c r="D91" s="134"/>
      <c r="E91" s="134"/>
      <c r="F91" s="299"/>
      <c r="G91" s="299"/>
      <c r="H91" s="134"/>
      <c r="I91" s="299"/>
      <c r="O91" s="199"/>
      <c r="P91" s="112"/>
      <c r="Q91" s="112"/>
      <c r="R91" s="112"/>
    </row>
    <row r="92" spans="16:18" ht="12.75">
      <c r="P92" s="112"/>
      <c r="Q92" s="112"/>
      <c r="R92" s="112"/>
    </row>
    <row r="93" spans="1:21" ht="21" customHeight="1">
      <c r="A93" s="384" t="s">
        <v>57</v>
      </c>
      <c r="B93" s="374" t="s">
        <v>107</v>
      </c>
      <c r="C93" s="371" t="s">
        <v>192</v>
      </c>
      <c r="D93" s="371"/>
      <c r="E93" s="387" t="s">
        <v>58</v>
      </c>
      <c r="F93" s="388"/>
      <c r="G93" s="388"/>
      <c r="H93" s="388"/>
      <c r="I93" s="331"/>
      <c r="J93" s="374" t="s">
        <v>194</v>
      </c>
      <c r="K93" s="374" t="s">
        <v>108</v>
      </c>
      <c r="L93" s="374" t="s">
        <v>109</v>
      </c>
      <c r="M93" s="374"/>
      <c r="N93" s="374"/>
      <c r="O93" s="374" t="s">
        <v>110</v>
      </c>
      <c r="P93" s="374" t="s">
        <v>10</v>
      </c>
      <c r="Q93" s="374"/>
      <c r="R93" s="374"/>
      <c r="S93" s="374" t="s">
        <v>111</v>
      </c>
      <c r="T93" s="375" t="s">
        <v>112</v>
      </c>
      <c r="U93" s="191"/>
    </row>
    <row r="94" spans="1:21" ht="52.5" customHeight="1">
      <c r="A94" s="384"/>
      <c r="B94" s="374"/>
      <c r="C94" s="349" t="s">
        <v>193</v>
      </c>
      <c r="D94" s="348" t="s">
        <v>166</v>
      </c>
      <c r="E94" s="350" t="s">
        <v>59</v>
      </c>
      <c r="F94" s="300" t="s">
        <v>190</v>
      </c>
      <c r="G94" s="300"/>
      <c r="H94" s="37" t="s">
        <v>60</v>
      </c>
      <c r="I94" s="300" t="s">
        <v>191</v>
      </c>
      <c r="J94" s="374"/>
      <c r="K94" s="374"/>
      <c r="L94" s="136" t="s">
        <v>114</v>
      </c>
      <c r="M94" s="163" t="s">
        <v>139</v>
      </c>
      <c r="N94" s="163" t="s">
        <v>138</v>
      </c>
      <c r="O94" s="374"/>
      <c r="P94" s="135" t="s">
        <v>116</v>
      </c>
      <c r="Q94" s="202" t="s">
        <v>117</v>
      </c>
      <c r="R94" s="136" t="s">
        <v>118</v>
      </c>
      <c r="S94" s="374"/>
      <c r="T94" s="375"/>
      <c r="U94" s="217"/>
    </row>
    <row r="95" spans="1:24" s="127" customFormat="1" ht="11.25">
      <c r="A95" s="203">
        <v>1</v>
      </c>
      <c r="B95" s="203">
        <v>2</v>
      </c>
      <c r="C95" s="204">
        <v>3</v>
      </c>
      <c r="D95" s="204">
        <v>4</v>
      </c>
      <c r="E95" s="205">
        <v>5</v>
      </c>
      <c r="F95" s="301"/>
      <c r="G95" s="301"/>
      <c r="H95" s="205">
        <v>6</v>
      </c>
      <c r="I95" s="343"/>
      <c r="J95" s="206">
        <v>7</v>
      </c>
      <c r="K95" s="203">
        <v>8</v>
      </c>
      <c r="L95" s="206">
        <v>9</v>
      </c>
      <c r="M95" s="206">
        <v>10</v>
      </c>
      <c r="N95" s="206">
        <v>11</v>
      </c>
      <c r="O95" s="206">
        <v>12</v>
      </c>
      <c r="P95" s="206">
        <v>13</v>
      </c>
      <c r="Q95" s="206">
        <v>14</v>
      </c>
      <c r="R95" s="128">
        <v>15</v>
      </c>
      <c r="S95" s="203">
        <v>16</v>
      </c>
      <c r="T95" s="207">
        <v>17</v>
      </c>
      <c r="U95" s="128">
        <v>18</v>
      </c>
      <c r="X95" s="208"/>
    </row>
    <row r="96" spans="1:21" ht="31.5" customHeight="1">
      <c r="A96" s="179" t="s">
        <v>86</v>
      </c>
      <c r="B96" s="179">
        <v>45</v>
      </c>
      <c r="C96" s="231">
        <v>28369</v>
      </c>
      <c r="D96" s="179">
        <v>8140</v>
      </c>
      <c r="E96" s="180">
        <v>525194</v>
      </c>
      <c r="F96" s="318"/>
      <c r="G96" s="318"/>
      <c r="H96" s="180">
        <v>30511</v>
      </c>
      <c r="I96" s="318"/>
      <c r="J96" s="36">
        <f>SUM(E96:H96)</f>
        <v>555705</v>
      </c>
      <c r="K96" s="232">
        <f>L96+M96+N96</f>
        <v>0</v>
      </c>
      <c r="L96" s="232">
        <v>0</v>
      </c>
      <c r="M96" s="231">
        <v>0</v>
      </c>
      <c r="N96" s="231">
        <v>0</v>
      </c>
      <c r="O96" s="231">
        <f>J96-L96</f>
        <v>555705</v>
      </c>
      <c r="P96" s="36">
        <v>555705</v>
      </c>
      <c r="Q96" s="231"/>
      <c r="R96" s="231"/>
      <c r="S96" s="36">
        <v>555705</v>
      </c>
      <c r="T96" s="36">
        <f>O96/B96</f>
        <v>12349</v>
      </c>
      <c r="U96" s="36"/>
    </row>
    <row r="98" ht="9" customHeight="1"/>
    <row r="99" spans="5:8" ht="12.75" hidden="1">
      <c r="E99" s="112"/>
      <c r="F99" s="112"/>
      <c r="G99" s="112"/>
      <c r="H99" s="112"/>
    </row>
    <row r="100" spans="5:8" ht="12.75" hidden="1">
      <c r="E100" s="112"/>
      <c r="F100" s="112"/>
      <c r="G100" s="112"/>
      <c r="H100" s="112"/>
    </row>
    <row r="101" spans="5:8" ht="12.75" hidden="1">
      <c r="E101" s="112"/>
      <c r="F101" s="112"/>
      <c r="G101" s="112"/>
      <c r="H101" s="112"/>
    </row>
    <row r="102" spans="5:8" ht="12.75" hidden="1">
      <c r="E102" s="112"/>
      <c r="F102" s="112"/>
      <c r="G102" s="112"/>
      <c r="H102" s="112"/>
    </row>
    <row r="103" spans="5:8" ht="12.75" hidden="1">
      <c r="E103" s="112"/>
      <c r="F103" s="112"/>
      <c r="G103" s="112"/>
      <c r="H103" s="112"/>
    </row>
    <row r="104" spans="5:8" ht="12.75" hidden="1">
      <c r="E104" s="112"/>
      <c r="F104" s="112"/>
      <c r="G104" s="112"/>
      <c r="H104" s="112"/>
    </row>
    <row r="105" spans="5:8" ht="12.75" hidden="1">
      <c r="E105" s="112"/>
      <c r="F105" s="112"/>
      <c r="G105" s="112"/>
      <c r="H105" s="112"/>
    </row>
    <row r="106" ht="12.75" hidden="1"/>
    <row r="108" spans="1:17" ht="15.75">
      <c r="A108" s="134" t="s">
        <v>154</v>
      </c>
      <c r="B108" s="134"/>
      <c r="C108" s="134"/>
      <c r="D108" s="134"/>
      <c r="E108" s="134"/>
      <c r="F108" s="299"/>
      <c r="G108" s="299"/>
      <c r="L108" s="112"/>
      <c r="O108" s="199"/>
      <c r="P108" s="1"/>
      <c r="Q108" s="1"/>
    </row>
    <row r="109" spans="1:9" ht="15.75">
      <c r="A109" s="134"/>
      <c r="B109" s="134"/>
      <c r="C109" s="134"/>
      <c r="D109" s="134"/>
      <c r="E109" s="134"/>
      <c r="F109" s="299"/>
      <c r="G109" s="299"/>
      <c r="H109" s="134"/>
      <c r="I109" s="299"/>
    </row>
    <row r="110" spans="1:21" ht="12.75" customHeight="1">
      <c r="A110" s="377" t="s">
        <v>57</v>
      </c>
      <c r="B110" s="375" t="s">
        <v>107</v>
      </c>
      <c r="C110" s="371" t="s">
        <v>192</v>
      </c>
      <c r="D110" s="371"/>
      <c r="E110" s="387" t="s">
        <v>58</v>
      </c>
      <c r="F110" s="388"/>
      <c r="G110" s="388"/>
      <c r="H110" s="388"/>
      <c r="I110" s="331"/>
      <c r="J110" s="374" t="s">
        <v>194</v>
      </c>
      <c r="K110" s="373" t="s">
        <v>108</v>
      </c>
      <c r="L110" s="373" t="s">
        <v>109</v>
      </c>
      <c r="M110" s="373"/>
      <c r="N110" s="373"/>
      <c r="O110" s="373" t="s">
        <v>110</v>
      </c>
      <c r="P110" s="373" t="s">
        <v>10</v>
      </c>
      <c r="Q110" s="373"/>
      <c r="R110" s="373"/>
      <c r="S110" s="374" t="s">
        <v>111</v>
      </c>
      <c r="T110" s="375" t="s">
        <v>112</v>
      </c>
      <c r="U110" s="191"/>
    </row>
    <row r="111" spans="1:21" ht="56.25" customHeight="1">
      <c r="A111" s="377"/>
      <c r="B111" s="375"/>
      <c r="C111" s="349" t="s">
        <v>193</v>
      </c>
      <c r="D111" s="348" t="s">
        <v>166</v>
      </c>
      <c r="E111" s="350" t="s">
        <v>59</v>
      </c>
      <c r="F111" s="300" t="s">
        <v>190</v>
      </c>
      <c r="G111" s="300"/>
      <c r="H111" s="37" t="s">
        <v>60</v>
      </c>
      <c r="I111" s="300" t="s">
        <v>191</v>
      </c>
      <c r="J111" s="374"/>
      <c r="K111" s="373"/>
      <c r="L111" s="163" t="s">
        <v>114</v>
      </c>
      <c r="M111" s="163" t="s">
        <v>139</v>
      </c>
      <c r="N111" s="163" t="s">
        <v>138</v>
      </c>
      <c r="O111" s="373"/>
      <c r="P111" s="162" t="s">
        <v>116</v>
      </c>
      <c r="Q111" s="202" t="s">
        <v>117</v>
      </c>
      <c r="R111" s="216" t="s">
        <v>118</v>
      </c>
      <c r="S111" s="374"/>
      <c r="T111" s="375"/>
      <c r="U111" s="217"/>
    </row>
    <row r="112" spans="1:24" s="127" customFormat="1" ht="11.25">
      <c r="A112" s="203">
        <v>1</v>
      </c>
      <c r="B112" s="203">
        <v>2</v>
      </c>
      <c r="C112" s="204">
        <v>3</v>
      </c>
      <c r="D112" s="204">
        <v>4</v>
      </c>
      <c r="E112" s="205">
        <v>5</v>
      </c>
      <c r="F112" s="301"/>
      <c r="G112" s="301"/>
      <c r="H112" s="205">
        <v>6</v>
      </c>
      <c r="I112" s="343"/>
      <c r="J112" s="206">
        <v>7</v>
      </c>
      <c r="K112" s="203">
        <v>8</v>
      </c>
      <c r="L112" s="206">
        <v>9</v>
      </c>
      <c r="M112" s="206">
        <v>10</v>
      </c>
      <c r="N112" s="206">
        <v>11</v>
      </c>
      <c r="O112" s="206">
        <v>12</v>
      </c>
      <c r="P112" s="206">
        <v>13</v>
      </c>
      <c r="Q112" s="206">
        <v>14</v>
      </c>
      <c r="R112" s="128">
        <v>15</v>
      </c>
      <c r="S112" s="203">
        <v>16</v>
      </c>
      <c r="T112" s="207">
        <v>17</v>
      </c>
      <c r="U112" s="128">
        <v>18</v>
      </c>
      <c r="X112" s="208"/>
    </row>
    <row r="113" spans="1:21" ht="24.75" customHeight="1">
      <c r="A113" s="119" t="s">
        <v>87</v>
      </c>
      <c r="B113" s="175">
        <v>618</v>
      </c>
      <c r="C113" s="175">
        <v>39750</v>
      </c>
      <c r="D113" s="175"/>
      <c r="E113" s="176">
        <v>2675829</v>
      </c>
      <c r="F113" s="315"/>
      <c r="G113" s="315"/>
      <c r="H113" s="176">
        <v>219458</v>
      </c>
      <c r="I113" s="315"/>
      <c r="J113" s="176">
        <f aca="true" t="shared" si="16" ref="J113:J120">E113+H113</f>
        <v>2895287</v>
      </c>
      <c r="K113" s="226">
        <f aca="true" t="shared" si="17" ref="K113:K120">SUM(L113:N113)</f>
        <v>12600</v>
      </c>
      <c r="L113" s="176">
        <v>1100</v>
      </c>
      <c r="M113" s="176">
        <v>10000</v>
      </c>
      <c r="N113" s="176">
        <v>1500</v>
      </c>
      <c r="O113" s="176">
        <f aca="true" t="shared" si="18" ref="O113:O120">J113-L113</f>
        <v>2894187</v>
      </c>
      <c r="P113" s="227">
        <v>2894187</v>
      </c>
      <c r="Q113" s="176"/>
      <c r="R113" s="119"/>
      <c r="S113" s="118">
        <v>2894187</v>
      </c>
      <c r="T113" s="118">
        <f aca="true" t="shared" si="19" ref="T113:T121">O113/B113</f>
        <v>4683.150485436893</v>
      </c>
      <c r="U113" s="118"/>
    </row>
    <row r="114" spans="1:21" ht="24.75" customHeight="1">
      <c r="A114" s="119" t="s">
        <v>88</v>
      </c>
      <c r="B114" s="175">
        <v>612</v>
      </c>
      <c r="C114" s="175">
        <v>32838</v>
      </c>
      <c r="D114" s="175"/>
      <c r="E114" s="176">
        <v>2089789</v>
      </c>
      <c r="F114" s="315"/>
      <c r="G114" s="315"/>
      <c r="H114" s="176">
        <v>236612</v>
      </c>
      <c r="I114" s="315"/>
      <c r="J114" s="176">
        <f t="shared" si="16"/>
        <v>2326401</v>
      </c>
      <c r="K114" s="226">
        <f t="shared" si="17"/>
        <v>26160</v>
      </c>
      <c r="L114" s="176">
        <v>700</v>
      </c>
      <c r="M114" s="176">
        <v>5660</v>
      </c>
      <c r="N114" s="176">
        <v>19800</v>
      </c>
      <c r="O114" s="176">
        <f t="shared" si="18"/>
        <v>2325701</v>
      </c>
      <c r="P114" s="227">
        <v>2325701</v>
      </c>
      <c r="Q114" s="176"/>
      <c r="R114" s="119"/>
      <c r="S114" s="118">
        <v>2325701</v>
      </c>
      <c r="T114" s="118">
        <f t="shared" si="19"/>
        <v>3800.1650326797385</v>
      </c>
      <c r="U114" s="118"/>
    </row>
    <row r="115" spans="1:21" ht="24.75" customHeight="1">
      <c r="A115" s="119" t="s">
        <v>89</v>
      </c>
      <c r="B115" s="175">
        <v>687</v>
      </c>
      <c r="C115" s="175">
        <v>0</v>
      </c>
      <c r="D115" s="175"/>
      <c r="E115" s="176">
        <v>2228984</v>
      </c>
      <c r="F115" s="315"/>
      <c r="G115" s="315"/>
      <c r="H115" s="176">
        <v>181116</v>
      </c>
      <c r="I115" s="315"/>
      <c r="J115" s="176">
        <f t="shared" si="16"/>
        <v>2410100</v>
      </c>
      <c r="K115" s="226">
        <f t="shared" si="17"/>
        <v>10602</v>
      </c>
      <c r="L115" s="176"/>
      <c r="M115" s="176">
        <v>4800</v>
      </c>
      <c r="N115" s="176">
        <v>5802</v>
      </c>
      <c r="O115" s="176">
        <f t="shared" si="18"/>
        <v>2410100</v>
      </c>
      <c r="P115" s="227">
        <v>2410100</v>
      </c>
      <c r="Q115" s="176"/>
      <c r="R115" s="119"/>
      <c r="S115" s="118">
        <v>2410100</v>
      </c>
      <c r="T115" s="118">
        <f t="shared" si="19"/>
        <v>3508.1513828238717</v>
      </c>
      <c r="U115" s="118"/>
    </row>
    <row r="116" spans="1:21" ht="24.75" customHeight="1">
      <c r="A116" s="181" t="s">
        <v>90</v>
      </c>
      <c r="B116" s="120">
        <v>272</v>
      </c>
      <c r="C116" s="120">
        <v>0</v>
      </c>
      <c r="D116" s="120"/>
      <c r="E116" s="182">
        <v>1021484</v>
      </c>
      <c r="F116" s="315"/>
      <c r="G116" s="319"/>
      <c r="H116" s="182">
        <v>91205</v>
      </c>
      <c r="I116" s="315"/>
      <c r="J116" s="176">
        <f t="shared" si="16"/>
        <v>1112689</v>
      </c>
      <c r="K116" s="226">
        <f t="shared" si="17"/>
        <v>0</v>
      </c>
      <c r="L116" s="176"/>
      <c r="M116" s="176"/>
      <c r="N116" s="176"/>
      <c r="O116" s="176">
        <f t="shared" si="18"/>
        <v>1112689</v>
      </c>
      <c r="P116" s="227">
        <v>1112689</v>
      </c>
      <c r="Q116" s="176"/>
      <c r="R116" s="119"/>
      <c r="S116" s="118">
        <v>1112689</v>
      </c>
      <c r="T116" s="118">
        <f t="shared" si="19"/>
        <v>4090.768382352941</v>
      </c>
      <c r="U116" s="118"/>
    </row>
    <row r="117" spans="1:21" ht="24.75" customHeight="1">
      <c r="A117" s="183" t="s">
        <v>91</v>
      </c>
      <c r="B117" s="175">
        <v>154</v>
      </c>
      <c r="C117" s="175">
        <v>0</v>
      </c>
      <c r="D117" s="175"/>
      <c r="E117" s="176">
        <v>477474</v>
      </c>
      <c r="F117" s="315"/>
      <c r="G117" s="315"/>
      <c r="H117" s="176">
        <v>46269</v>
      </c>
      <c r="I117" s="315"/>
      <c r="J117" s="176">
        <f t="shared" si="16"/>
        <v>523743</v>
      </c>
      <c r="K117" s="226">
        <f t="shared" si="17"/>
        <v>0</v>
      </c>
      <c r="L117" s="176"/>
      <c r="M117" s="176"/>
      <c r="N117" s="176"/>
      <c r="O117" s="176">
        <f t="shared" si="18"/>
        <v>523743</v>
      </c>
      <c r="P117" s="227">
        <v>523743</v>
      </c>
      <c r="Q117" s="176"/>
      <c r="R117" s="119"/>
      <c r="S117" s="118">
        <v>523743</v>
      </c>
      <c r="T117" s="118">
        <f t="shared" si="19"/>
        <v>3400.9285714285716</v>
      </c>
      <c r="U117" s="118"/>
    </row>
    <row r="118" spans="1:21" ht="24.75" customHeight="1">
      <c r="A118" s="119" t="s">
        <v>92</v>
      </c>
      <c r="B118" s="184">
        <v>240</v>
      </c>
      <c r="C118" s="184">
        <v>21656</v>
      </c>
      <c r="D118" s="184"/>
      <c r="E118" s="185">
        <v>846372</v>
      </c>
      <c r="F118" s="315"/>
      <c r="G118" s="320"/>
      <c r="H118" s="185">
        <v>107450</v>
      </c>
      <c r="I118" s="315"/>
      <c r="J118" s="176">
        <f t="shared" si="16"/>
        <v>953822</v>
      </c>
      <c r="K118" s="226">
        <f t="shared" si="17"/>
        <v>0</v>
      </c>
      <c r="L118" s="176"/>
      <c r="M118" s="176"/>
      <c r="N118" s="176"/>
      <c r="O118" s="176">
        <f t="shared" si="18"/>
        <v>953822</v>
      </c>
      <c r="P118" s="227">
        <v>953822</v>
      </c>
      <c r="Q118" s="176"/>
      <c r="R118" s="119"/>
      <c r="S118" s="118">
        <v>953822</v>
      </c>
      <c r="T118" s="118">
        <f t="shared" si="19"/>
        <v>3974.258333333333</v>
      </c>
      <c r="U118" s="118"/>
    </row>
    <row r="119" spans="1:21" ht="24.75" customHeight="1">
      <c r="A119" s="186" t="s">
        <v>93</v>
      </c>
      <c r="B119" s="184">
        <v>74</v>
      </c>
      <c r="C119" s="184">
        <v>0</v>
      </c>
      <c r="D119" s="184"/>
      <c r="E119" s="185">
        <v>254012</v>
      </c>
      <c r="F119" s="315"/>
      <c r="G119" s="320"/>
      <c r="H119" s="185">
        <v>42715</v>
      </c>
      <c r="I119" s="315"/>
      <c r="J119" s="176">
        <f t="shared" si="16"/>
        <v>296727</v>
      </c>
      <c r="K119" s="226">
        <f t="shared" si="17"/>
        <v>0</v>
      </c>
      <c r="L119" s="185"/>
      <c r="M119" s="176"/>
      <c r="N119" s="185"/>
      <c r="O119" s="176">
        <f t="shared" si="18"/>
        <v>296727</v>
      </c>
      <c r="P119" s="227">
        <v>296727</v>
      </c>
      <c r="Q119" s="176"/>
      <c r="R119" s="119"/>
      <c r="S119" s="118">
        <v>296727</v>
      </c>
      <c r="T119" s="118">
        <f t="shared" si="19"/>
        <v>4009.824324324324</v>
      </c>
      <c r="U119" s="118"/>
    </row>
    <row r="120" spans="1:21" ht="24.75" customHeight="1">
      <c r="A120" s="187" t="s">
        <v>56</v>
      </c>
      <c r="B120" s="184">
        <v>307</v>
      </c>
      <c r="C120" s="184">
        <v>0</v>
      </c>
      <c r="D120" s="184"/>
      <c r="E120" s="185">
        <v>547703</v>
      </c>
      <c r="F120" s="315"/>
      <c r="G120" s="320"/>
      <c r="H120" s="185">
        <v>81370</v>
      </c>
      <c r="I120" s="315"/>
      <c r="J120" s="176">
        <f t="shared" si="16"/>
        <v>629073</v>
      </c>
      <c r="K120" s="226">
        <f t="shared" si="17"/>
        <v>0</v>
      </c>
      <c r="L120" s="185"/>
      <c r="M120" s="176"/>
      <c r="N120" s="185"/>
      <c r="O120" s="176">
        <f t="shared" si="18"/>
        <v>629073</v>
      </c>
      <c r="P120" s="227">
        <v>629073</v>
      </c>
      <c r="Q120" s="176"/>
      <c r="R120" s="119"/>
      <c r="S120" s="118">
        <v>629073</v>
      </c>
      <c r="T120" s="118">
        <f t="shared" si="19"/>
        <v>2049.097719869707</v>
      </c>
      <c r="U120" s="118"/>
    </row>
    <row r="121" spans="1:21" ht="30" customHeight="1">
      <c r="A121" s="178" t="s">
        <v>71</v>
      </c>
      <c r="B121" s="157">
        <f>SUM(B113:B120)</f>
        <v>2964</v>
      </c>
      <c r="C121" s="157">
        <f>SUM(C113:C120)</f>
        <v>94244</v>
      </c>
      <c r="D121" s="157"/>
      <c r="E121" s="168">
        <f>SUM(E113:E120)</f>
        <v>10141647</v>
      </c>
      <c r="F121" s="310"/>
      <c r="G121" s="310">
        <f aca="true" t="shared" si="20" ref="G121:P121">SUM(G113:G120)</f>
        <v>0</v>
      </c>
      <c r="H121" s="168">
        <f t="shared" si="20"/>
        <v>1006195</v>
      </c>
      <c r="I121" s="310">
        <f t="shared" si="20"/>
        <v>0</v>
      </c>
      <c r="J121" s="168">
        <f t="shared" si="20"/>
        <v>11147842</v>
      </c>
      <c r="K121" s="168">
        <f t="shared" si="20"/>
        <v>49362</v>
      </c>
      <c r="L121" s="168">
        <f t="shared" si="20"/>
        <v>1800</v>
      </c>
      <c r="M121" s="168">
        <f t="shared" si="20"/>
        <v>20460</v>
      </c>
      <c r="N121" s="168">
        <f t="shared" si="20"/>
        <v>27102</v>
      </c>
      <c r="O121" s="168">
        <f t="shared" si="20"/>
        <v>11146042</v>
      </c>
      <c r="P121" s="168">
        <f t="shared" si="20"/>
        <v>11146042</v>
      </c>
      <c r="Q121" s="168"/>
      <c r="R121" s="168"/>
      <c r="S121" s="168">
        <f>SUM(S113:S120)</f>
        <v>11146042</v>
      </c>
      <c r="T121" s="118">
        <f t="shared" si="19"/>
        <v>3760.4730094466936</v>
      </c>
      <c r="U121" s="151"/>
    </row>
    <row r="122" spans="1:21" ht="15">
      <c r="A122" s="188"/>
      <c r="B122" s="188"/>
      <c r="C122" s="188"/>
      <c r="D122" s="188"/>
      <c r="E122" s="188"/>
      <c r="F122" s="321"/>
      <c r="G122" s="321"/>
      <c r="H122" s="189"/>
      <c r="I122" s="345"/>
      <c r="J122" s="189"/>
      <c r="K122" s="189"/>
      <c r="L122" s="189"/>
      <c r="M122" s="189"/>
      <c r="N122" s="189"/>
      <c r="O122" s="12"/>
      <c r="P122" s="112"/>
      <c r="Q122" s="141"/>
      <c r="S122" s="145"/>
      <c r="T122" s="233"/>
      <c r="U122" s="112"/>
    </row>
    <row r="123" spans="1:21" ht="48" customHeight="1">
      <c r="A123" s="269" t="s">
        <v>147</v>
      </c>
      <c r="B123" s="231">
        <v>486</v>
      </c>
      <c r="C123" s="231"/>
      <c r="D123" s="231"/>
      <c r="E123" s="234"/>
      <c r="F123" s="322"/>
      <c r="G123" s="322"/>
      <c r="H123" s="234"/>
      <c r="I123" s="322"/>
      <c r="J123" s="234"/>
      <c r="K123" s="177"/>
      <c r="L123" s="233"/>
      <c r="M123" s="233"/>
      <c r="N123" s="233"/>
      <c r="O123" s="168">
        <v>980012</v>
      </c>
      <c r="P123" s="151">
        <v>980012</v>
      </c>
      <c r="Q123" s="157"/>
      <c r="R123" s="119"/>
      <c r="S123" s="151">
        <v>980012</v>
      </c>
      <c r="T123" s="235"/>
      <c r="U123" s="119"/>
    </row>
    <row r="124" spans="1:15" ht="15">
      <c r="A124" s="19"/>
      <c r="B124" s="189"/>
      <c r="C124" s="19"/>
      <c r="D124" s="19"/>
      <c r="E124" s="19"/>
      <c r="F124" s="323"/>
      <c r="G124" s="323"/>
      <c r="H124" s="19"/>
      <c r="I124" s="323"/>
      <c r="J124" s="19"/>
      <c r="K124" s="19"/>
      <c r="L124" s="19"/>
      <c r="M124" s="19"/>
      <c r="N124" s="19"/>
      <c r="O124" s="113"/>
    </row>
    <row r="125" spans="1:16" ht="15.75">
      <c r="A125" s="134"/>
      <c r="B125" s="134"/>
      <c r="C125" s="134"/>
      <c r="D125" s="134"/>
      <c r="E125" s="134"/>
      <c r="F125" s="299"/>
      <c r="G125" s="299"/>
      <c r="O125" s="113"/>
      <c r="P125" s="112"/>
    </row>
    <row r="126" spans="1:15" ht="15.75">
      <c r="A126" s="134" t="s">
        <v>155</v>
      </c>
      <c r="B126" s="134"/>
      <c r="C126" s="134"/>
      <c r="D126" s="134"/>
      <c r="E126" s="134"/>
      <c r="F126" s="299"/>
      <c r="G126" s="299"/>
      <c r="O126" s="199"/>
    </row>
    <row r="127" spans="1:21" ht="24" customHeight="1">
      <c r="A127" s="377" t="s">
        <v>57</v>
      </c>
      <c r="B127" s="375" t="s">
        <v>107</v>
      </c>
      <c r="C127" s="371" t="s">
        <v>192</v>
      </c>
      <c r="D127" s="371"/>
      <c r="E127" s="387" t="s">
        <v>58</v>
      </c>
      <c r="F127" s="388"/>
      <c r="G127" s="388"/>
      <c r="H127" s="388"/>
      <c r="I127" s="331"/>
      <c r="J127" s="374" t="s">
        <v>194</v>
      </c>
      <c r="K127" s="373" t="s">
        <v>108</v>
      </c>
      <c r="L127" s="373" t="s">
        <v>109</v>
      </c>
      <c r="M127" s="373"/>
      <c r="N127" s="373"/>
      <c r="O127" s="373" t="s">
        <v>110</v>
      </c>
      <c r="P127" s="373" t="s">
        <v>10</v>
      </c>
      <c r="Q127" s="373"/>
      <c r="R127" s="373"/>
      <c r="S127" s="374" t="s">
        <v>111</v>
      </c>
      <c r="T127" s="375" t="s">
        <v>112</v>
      </c>
      <c r="U127" s="191"/>
    </row>
    <row r="128" spans="1:21" ht="56.25" customHeight="1">
      <c r="A128" s="377"/>
      <c r="B128" s="375"/>
      <c r="C128" s="349" t="s">
        <v>193</v>
      </c>
      <c r="D128" s="348" t="s">
        <v>166</v>
      </c>
      <c r="E128" s="350" t="s">
        <v>59</v>
      </c>
      <c r="F128" s="300" t="s">
        <v>190</v>
      </c>
      <c r="G128" s="300"/>
      <c r="H128" s="37" t="s">
        <v>60</v>
      </c>
      <c r="I128" s="300" t="s">
        <v>191</v>
      </c>
      <c r="J128" s="374"/>
      <c r="K128" s="373"/>
      <c r="L128" s="163" t="s">
        <v>114</v>
      </c>
      <c r="M128" s="163" t="s">
        <v>139</v>
      </c>
      <c r="N128" s="163" t="s">
        <v>138</v>
      </c>
      <c r="O128" s="373"/>
      <c r="P128" s="162" t="s">
        <v>116</v>
      </c>
      <c r="Q128" s="202" t="s">
        <v>117</v>
      </c>
      <c r="R128" s="216" t="s">
        <v>118</v>
      </c>
      <c r="S128" s="374"/>
      <c r="T128" s="375"/>
      <c r="U128" s="217"/>
    </row>
    <row r="129" spans="1:24" s="127" customFormat="1" ht="11.25">
      <c r="A129" s="203">
        <v>1</v>
      </c>
      <c r="B129" s="203">
        <v>2</v>
      </c>
      <c r="C129" s="204">
        <v>3</v>
      </c>
      <c r="D129" s="204">
        <v>4</v>
      </c>
      <c r="E129" s="205">
        <v>5</v>
      </c>
      <c r="F129" s="301"/>
      <c r="G129" s="301"/>
      <c r="H129" s="205">
        <v>6</v>
      </c>
      <c r="I129" s="343"/>
      <c r="J129" s="206">
        <v>7</v>
      </c>
      <c r="K129" s="203">
        <v>8</v>
      </c>
      <c r="L129" s="206">
        <v>9</v>
      </c>
      <c r="M129" s="206">
        <v>10</v>
      </c>
      <c r="N129" s="206">
        <v>11</v>
      </c>
      <c r="O129" s="206">
        <v>12</v>
      </c>
      <c r="P129" s="206">
        <v>13</v>
      </c>
      <c r="Q129" s="206">
        <v>14</v>
      </c>
      <c r="R129" s="128">
        <v>15</v>
      </c>
      <c r="S129" s="203">
        <v>16</v>
      </c>
      <c r="T129" s="207">
        <v>17</v>
      </c>
      <c r="U129" s="128">
        <v>18</v>
      </c>
      <c r="X129" s="208"/>
    </row>
    <row r="130" spans="1:21" ht="24.75" customHeight="1">
      <c r="A130" s="181" t="s">
        <v>90</v>
      </c>
      <c r="B130" s="137">
        <v>38</v>
      </c>
      <c r="C130" s="273"/>
      <c r="D130" s="137"/>
      <c r="E130" s="190">
        <v>155772</v>
      </c>
      <c r="F130" s="324"/>
      <c r="G130" s="324"/>
      <c r="H130" s="143">
        <v>18182</v>
      </c>
      <c r="I130" s="302"/>
      <c r="J130" s="143">
        <f>E130+H130</f>
        <v>173954</v>
      </c>
      <c r="K130" s="144">
        <f>SUM(L130:N130)</f>
        <v>0</v>
      </c>
      <c r="L130" s="143">
        <v>0</v>
      </c>
      <c r="M130" s="143">
        <v>0</v>
      </c>
      <c r="N130" s="143">
        <v>0</v>
      </c>
      <c r="O130" s="143">
        <f>J130-L130</f>
        <v>173954</v>
      </c>
      <c r="P130" s="38">
        <v>173954</v>
      </c>
      <c r="Q130" s="143"/>
      <c r="R130" s="119"/>
      <c r="S130" s="118">
        <v>173954</v>
      </c>
      <c r="T130" s="118">
        <f>O130/B130</f>
        <v>4577.736842105263</v>
      </c>
      <c r="U130" s="118"/>
    </row>
    <row r="131" spans="1:21" ht="24.75" customHeight="1">
      <c r="A131" s="119" t="s">
        <v>92</v>
      </c>
      <c r="B131" s="191">
        <v>277</v>
      </c>
      <c r="C131" s="274">
        <v>19207</v>
      </c>
      <c r="D131" s="191"/>
      <c r="E131" s="192">
        <v>926160</v>
      </c>
      <c r="F131" s="324"/>
      <c r="G131" s="325"/>
      <c r="H131" s="192">
        <v>129287</v>
      </c>
      <c r="I131" s="302"/>
      <c r="J131" s="143">
        <f>E131+H131</f>
        <v>1055447</v>
      </c>
      <c r="K131" s="144">
        <f>SUM(L131:N131)</f>
        <v>0</v>
      </c>
      <c r="L131" s="143">
        <v>0</v>
      </c>
      <c r="M131" s="143">
        <v>0</v>
      </c>
      <c r="N131" s="143">
        <v>0</v>
      </c>
      <c r="O131" s="143">
        <f>J131-L131</f>
        <v>1055447</v>
      </c>
      <c r="P131" s="38">
        <v>1055447</v>
      </c>
      <c r="Q131" s="143"/>
      <c r="R131" s="119"/>
      <c r="S131" s="118">
        <v>1055447</v>
      </c>
      <c r="T131" s="118">
        <f>O131/B131</f>
        <v>3810.2779783393503</v>
      </c>
      <c r="U131" s="118"/>
    </row>
    <row r="132" spans="1:21" ht="24.75" customHeight="1">
      <c r="A132" s="186" t="s">
        <v>94</v>
      </c>
      <c r="B132" s="191">
        <v>78</v>
      </c>
      <c r="C132" s="274"/>
      <c r="D132" s="191"/>
      <c r="E132" s="192">
        <v>38513</v>
      </c>
      <c r="F132" s="324"/>
      <c r="G132" s="325"/>
      <c r="H132" s="192">
        <v>29905</v>
      </c>
      <c r="I132" s="302"/>
      <c r="J132" s="143">
        <f>E132+H132</f>
        <v>68418</v>
      </c>
      <c r="K132" s="144">
        <f>SUM(L132:N132)</f>
        <v>0</v>
      </c>
      <c r="L132" s="143">
        <v>0</v>
      </c>
      <c r="M132" s="143">
        <v>0</v>
      </c>
      <c r="N132" s="143">
        <v>0</v>
      </c>
      <c r="O132" s="143">
        <f>J132-L132</f>
        <v>68418</v>
      </c>
      <c r="P132" s="38">
        <v>68418</v>
      </c>
      <c r="Q132" s="143"/>
      <c r="R132" s="119"/>
      <c r="S132" s="118">
        <v>68418</v>
      </c>
      <c r="T132" s="118">
        <f>O132/B132</f>
        <v>877.1538461538462</v>
      </c>
      <c r="U132" s="118"/>
    </row>
    <row r="133" spans="1:21" ht="24.75" customHeight="1">
      <c r="A133" s="178" t="s">
        <v>71</v>
      </c>
      <c r="B133" s="178">
        <f>SUM(B130:B132)</f>
        <v>393</v>
      </c>
      <c r="C133" s="157">
        <f>SUM(C130:C132)</f>
        <v>19207</v>
      </c>
      <c r="D133" s="178"/>
      <c r="E133" s="168">
        <f>SUM(E130:E132)</f>
        <v>1120445</v>
      </c>
      <c r="F133" s="310"/>
      <c r="G133" s="310"/>
      <c r="H133" s="168">
        <f>SUM(H130:H132)</f>
        <v>177374</v>
      </c>
      <c r="I133" s="310"/>
      <c r="J133" s="168">
        <f aca="true" t="shared" si="21" ref="J133:P133">SUM(J130:J132)</f>
        <v>1297819</v>
      </c>
      <c r="K133" s="168">
        <f t="shared" si="21"/>
        <v>0</v>
      </c>
      <c r="L133" s="168">
        <f t="shared" si="21"/>
        <v>0</v>
      </c>
      <c r="M133" s="168">
        <f t="shared" si="21"/>
        <v>0</v>
      </c>
      <c r="N133" s="168">
        <f t="shared" si="21"/>
        <v>0</v>
      </c>
      <c r="O133" s="168">
        <f t="shared" si="21"/>
        <v>1297819</v>
      </c>
      <c r="P133" s="151">
        <f t="shared" si="21"/>
        <v>1297819</v>
      </c>
      <c r="Q133" s="151"/>
      <c r="R133" s="151"/>
      <c r="S133" s="151">
        <f>SUM(S130:S132)</f>
        <v>1297819</v>
      </c>
      <c r="T133" s="118">
        <f>O133/B133</f>
        <v>3302.3384223918574</v>
      </c>
      <c r="U133" s="151"/>
    </row>
    <row r="134" spans="16:20" ht="15">
      <c r="P134" s="112"/>
      <c r="Q134" s="141"/>
      <c r="R134" s="235"/>
      <c r="T134" s="151"/>
    </row>
    <row r="135" spans="1:21" ht="62.25" customHeight="1">
      <c r="A135" s="269" t="s">
        <v>145</v>
      </c>
      <c r="B135" s="178">
        <v>65</v>
      </c>
      <c r="C135" s="178"/>
      <c r="D135" s="178"/>
      <c r="E135" s="197"/>
      <c r="F135" s="326"/>
      <c r="G135" s="326"/>
      <c r="H135" s="197"/>
      <c r="I135" s="326"/>
      <c r="J135" s="197"/>
      <c r="K135" s="52"/>
      <c r="L135" s="151"/>
      <c r="M135" s="151"/>
      <c r="N135" s="151"/>
      <c r="O135" s="168">
        <v>203775</v>
      </c>
      <c r="P135" s="151">
        <v>203775</v>
      </c>
      <c r="Q135" s="157"/>
      <c r="R135" s="119"/>
      <c r="S135" s="151">
        <v>203775</v>
      </c>
      <c r="T135" s="151"/>
      <c r="U135" s="119"/>
    </row>
    <row r="136" spans="1:21" ht="27.75" customHeight="1">
      <c r="A136" s="249"/>
      <c r="B136" s="188"/>
      <c r="C136" s="188"/>
      <c r="D136" s="188"/>
      <c r="E136" s="19"/>
      <c r="F136" s="323"/>
      <c r="G136" s="323"/>
      <c r="H136" s="19"/>
      <c r="I136" s="323"/>
      <c r="J136" s="19"/>
      <c r="K136" s="250"/>
      <c r="L136" s="189"/>
      <c r="M136" s="189"/>
      <c r="N136" s="189"/>
      <c r="O136" s="170"/>
      <c r="P136" s="189"/>
      <c r="Q136" s="169"/>
      <c r="R136" s="12"/>
      <c r="S136" s="189"/>
      <c r="T136" s="189"/>
      <c r="U136" s="12"/>
    </row>
    <row r="137" spans="1:17" ht="15.75">
      <c r="A137" s="134" t="s">
        <v>156</v>
      </c>
      <c r="B137" s="134"/>
      <c r="C137" s="134"/>
      <c r="D137" s="134"/>
      <c r="E137" s="134"/>
      <c r="F137" s="299"/>
      <c r="G137" s="299"/>
      <c r="O137" s="199"/>
      <c r="P137" s="1"/>
      <c r="Q137" s="1"/>
    </row>
    <row r="138" spans="1:24" s="138" customFormat="1" ht="24" customHeight="1">
      <c r="A138" s="384" t="s">
        <v>57</v>
      </c>
      <c r="B138" s="374" t="s">
        <v>107</v>
      </c>
      <c r="C138" s="371" t="s">
        <v>192</v>
      </c>
      <c r="D138" s="371"/>
      <c r="E138" s="387" t="s">
        <v>58</v>
      </c>
      <c r="F138" s="388"/>
      <c r="G138" s="388"/>
      <c r="H138" s="388"/>
      <c r="I138" s="331"/>
      <c r="J138" s="374" t="s">
        <v>194</v>
      </c>
      <c r="K138" s="374" t="s">
        <v>108</v>
      </c>
      <c r="L138" s="374" t="s">
        <v>109</v>
      </c>
      <c r="M138" s="374"/>
      <c r="N138" s="374"/>
      <c r="O138" s="374" t="s">
        <v>110</v>
      </c>
      <c r="P138" s="374" t="s">
        <v>10</v>
      </c>
      <c r="Q138" s="374"/>
      <c r="R138" s="374"/>
      <c r="S138" s="374" t="s">
        <v>111</v>
      </c>
      <c r="T138" s="374" t="s">
        <v>112</v>
      </c>
      <c r="U138" s="200"/>
      <c r="X138" s="201"/>
    </row>
    <row r="139" spans="1:24" s="138" customFormat="1" ht="56.25" customHeight="1">
      <c r="A139" s="384"/>
      <c r="B139" s="374"/>
      <c r="C139" s="349" t="s">
        <v>193</v>
      </c>
      <c r="D139" s="348" t="s">
        <v>166</v>
      </c>
      <c r="E139" s="350" t="s">
        <v>59</v>
      </c>
      <c r="F139" s="300" t="s">
        <v>190</v>
      </c>
      <c r="G139" s="300"/>
      <c r="H139" s="37" t="s">
        <v>60</v>
      </c>
      <c r="I139" s="300" t="s">
        <v>191</v>
      </c>
      <c r="J139" s="374"/>
      <c r="K139" s="374"/>
      <c r="L139" s="136" t="s">
        <v>114</v>
      </c>
      <c r="M139" s="163" t="s">
        <v>139</v>
      </c>
      <c r="N139" s="163" t="s">
        <v>138</v>
      </c>
      <c r="O139" s="374"/>
      <c r="P139" s="135" t="s">
        <v>116</v>
      </c>
      <c r="Q139" s="202" t="s">
        <v>117</v>
      </c>
      <c r="R139" s="136" t="s">
        <v>118</v>
      </c>
      <c r="S139" s="374"/>
      <c r="T139" s="374"/>
      <c r="U139" s="96"/>
      <c r="X139" s="201"/>
    </row>
    <row r="140" spans="1:24" s="127" customFormat="1" ht="11.25">
      <c r="A140" s="203">
        <v>1</v>
      </c>
      <c r="B140" s="203">
        <v>2</v>
      </c>
      <c r="C140" s="204">
        <v>3</v>
      </c>
      <c r="D140" s="204">
        <v>4</v>
      </c>
      <c r="E140" s="205">
        <v>5</v>
      </c>
      <c r="F140" s="301"/>
      <c r="G140" s="301"/>
      <c r="H140" s="205">
        <v>6</v>
      </c>
      <c r="I140" s="343"/>
      <c r="J140" s="206">
        <v>7</v>
      </c>
      <c r="K140" s="203">
        <v>8</v>
      </c>
      <c r="L140" s="206">
        <v>9</v>
      </c>
      <c r="M140" s="206">
        <v>10</v>
      </c>
      <c r="N140" s="206">
        <v>11</v>
      </c>
      <c r="O140" s="206">
        <v>12</v>
      </c>
      <c r="P140" s="206">
        <v>13</v>
      </c>
      <c r="Q140" s="206">
        <v>14</v>
      </c>
      <c r="R140" s="128">
        <v>15</v>
      </c>
      <c r="S140" s="203">
        <v>16</v>
      </c>
      <c r="T140" s="207">
        <v>17</v>
      </c>
      <c r="U140" s="128">
        <v>18</v>
      </c>
      <c r="X140" s="208"/>
    </row>
    <row r="141" spans="1:21" ht="24.75" customHeight="1">
      <c r="A141" s="181" t="s">
        <v>90</v>
      </c>
      <c r="B141" s="137">
        <v>513</v>
      </c>
      <c r="C141" s="273">
        <v>48489</v>
      </c>
      <c r="D141" s="137"/>
      <c r="E141" s="190">
        <v>1792189</v>
      </c>
      <c r="F141" s="324">
        <f aca="true" t="shared" si="22" ref="F141:F146">E141-(E141*2.5%)</f>
        <v>1747384.275</v>
      </c>
      <c r="G141" s="324"/>
      <c r="H141" s="143">
        <v>181915</v>
      </c>
      <c r="I141" s="302">
        <f aca="true" t="shared" si="23" ref="I141:I146">H141-(H141*2.5%)</f>
        <v>177367.125</v>
      </c>
      <c r="J141" s="143">
        <f aca="true" t="shared" si="24" ref="J141:J146">E141+H141</f>
        <v>1974104</v>
      </c>
      <c r="K141" s="144">
        <f aca="true" t="shared" si="25" ref="K141:K146">L141+M141+N141</f>
        <v>16185</v>
      </c>
      <c r="L141" s="143"/>
      <c r="M141" s="143">
        <v>985</v>
      </c>
      <c r="N141" s="143">
        <v>15200</v>
      </c>
      <c r="O141" s="143">
        <f aca="true" t="shared" si="26" ref="O141:O146">J141-L141</f>
        <v>1974104</v>
      </c>
      <c r="P141" s="38">
        <v>1974104</v>
      </c>
      <c r="Q141" s="143"/>
      <c r="R141" s="166"/>
      <c r="S141" s="118">
        <v>1974104</v>
      </c>
      <c r="T141" s="118">
        <f aca="true" t="shared" si="27" ref="T141:T147">O141/B141</f>
        <v>3848.1559454191033</v>
      </c>
      <c r="U141" s="118"/>
    </row>
    <row r="142" spans="1:21" ht="24.75" customHeight="1">
      <c r="A142" s="183" t="s">
        <v>91</v>
      </c>
      <c r="B142" s="172">
        <v>722</v>
      </c>
      <c r="C142" s="39">
        <v>33213</v>
      </c>
      <c r="D142" s="172"/>
      <c r="E142" s="190">
        <v>2699468</v>
      </c>
      <c r="F142" s="324">
        <f t="shared" si="22"/>
        <v>2631981.3</v>
      </c>
      <c r="G142" s="324"/>
      <c r="H142" s="143">
        <v>195228</v>
      </c>
      <c r="I142" s="302">
        <f t="shared" si="23"/>
        <v>190347.3</v>
      </c>
      <c r="J142" s="143">
        <f t="shared" si="24"/>
        <v>2894696</v>
      </c>
      <c r="K142" s="144">
        <f t="shared" si="25"/>
        <v>10800</v>
      </c>
      <c r="L142" s="143"/>
      <c r="M142" s="143">
        <v>3300</v>
      </c>
      <c r="N142" s="143">
        <v>7500</v>
      </c>
      <c r="O142" s="143">
        <f t="shared" si="26"/>
        <v>2894696</v>
      </c>
      <c r="P142" s="38">
        <v>2894696</v>
      </c>
      <c r="Q142" s="143"/>
      <c r="R142" s="166"/>
      <c r="S142" s="118">
        <v>2894696</v>
      </c>
      <c r="T142" s="118">
        <f t="shared" si="27"/>
        <v>4009.2742382271467</v>
      </c>
      <c r="U142" s="118"/>
    </row>
    <row r="143" spans="1:21" ht="24.75" customHeight="1">
      <c r="A143" s="119" t="s">
        <v>92</v>
      </c>
      <c r="B143" s="117">
        <v>339</v>
      </c>
      <c r="C143" s="166">
        <v>29101</v>
      </c>
      <c r="D143" s="117"/>
      <c r="E143" s="143">
        <v>1212667</v>
      </c>
      <c r="F143" s="324">
        <f t="shared" si="22"/>
        <v>1182350.325</v>
      </c>
      <c r="G143" s="302"/>
      <c r="H143" s="143">
        <v>159322</v>
      </c>
      <c r="I143" s="302">
        <f t="shared" si="23"/>
        <v>155338.95</v>
      </c>
      <c r="J143" s="143">
        <f t="shared" si="24"/>
        <v>1371989</v>
      </c>
      <c r="K143" s="144">
        <f t="shared" si="25"/>
        <v>9717</v>
      </c>
      <c r="L143" s="143"/>
      <c r="M143" s="143">
        <v>4225</v>
      </c>
      <c r="N143" s="143">
        <v>5492</v>
      </c>
      <c r="O143" s="143">
        <f t="shared" si="26"/>
        <v>1371989</v>
      </c>
      <c r="P143" s="38">
        <v>1371989</v>
      </c>
      <c r="Q143" s="143"/>
      <c r="R143" s="166"/>
      <c r="S143" s="118">
        <v>1371989</v>
      </c>
      <c r="T143" s="118">
        <f t="shared" si="27"/>
        <v>4047.165191740413</v>
      </c>
      <c r="U143" s="118"/>
    </row>
    <row r="144" spans="1:21" ht="24.75" customHeight="1">
      <c r="A144" s="186" t="s">
        <v>93</v>
      </c>
      <c r="B144" s="117">
        <v>820</v>
      </c>
      <c r="C144" s="166">
        <v>36892</v>
      </c>
      <c r="D144" s="117"/>
      <c r="E144" s="143">
        <v>3201676</v>
      </c>
      <c r="F144" s="324">
        <f t="shared" si="22"/>
        <v>3121634.1</v>
      </c>
      <c r="G144" s="302"/>
      <c r="H144" s="143">
        <v>330363</v>
      </c>
      <c r="I144" s="302">
        <f t="shared" si="23"/>
        <v>322103.925</v>
      </c>
      <c r="J144" s="143">
        <f t="shared" si="24"/>
        <v>3532039</v>
      </c>
      <c r="K144" s="144">
        <f t="shared" si="25"/>
        <v>10794</v>
      </c>
      <c r="L144" s="143"/>
      <c r="M144" s="143">
        <v>5550</v>
      </c>
      <c r="N144" s="143">
        <v>5244</v>
      </c>
      <c r="O144" s="143">
        <f t="shared" si="26"/>
        <v>3532039</v>
      </c>
      <c r="P144" s="38">
        <v>3532039</v>
      </c>
      <c r="Q144" s="143"/>
      <c r="R144" s="166"/>
      <c r="S144" s="118">
        <v>3532039</v>
      </c>
      <c r="T144" s="118">
        <f t="shared" si="27"/>
        <v>4307.364634146342</v>
      </c>
      <c r="U144" s="118"/>
    </row>
    <row r="145" spans="1:21" ht="24.75" customHeight="1">
      <c r="A145" s="183" t="s">
        <v>94</v>
      </c>
      <c r="B145" s="117">
        <v>273</v>
      </c>
      <c r="C145" s="166">
        <v>53080</v>
      </c>
      <c r="D145" s="117"/>
      <c r="E145" s="143">
        <v>1473063</v>
      </c>
      <c r="F145" s="324">
        <f t="shared" si="22"/>
        <v>1436236.425</v>
      </c>
      <c r="G145" s="302"/>
      <c r="H145" s="143">
        <v>107718</v>
      </c>
      <c r="I145" s="302">
        <f t="shared" si="23"/>
        <v>105025.05</v>
      </c>
      <c r="J145" s="143">
        <f t="shared" si="24"/>
        <v>1580781</v>
      </c>
      <c r="K145" s="144">
        <f t="shared" si="25"/>
        <v>5544</v>
      </c>
      <c r="L145" s="143"/>
      <c r="M145" s="143">
        <v>2400</v>
      </c>
      <c r="N145" s="143">
        <v>3144</v>
      </c>
      <c r="O145" s="143">
        <f t="shared" si="26"/>
        <v>1580781</v>
      </c>
      <c r="P145" s="38">
        <v>1580781</v>
      </c>
      <c r="Q145" s="143"/>
      <c r="R145" s="166"/>
      <c r="S145" s="118">
        <v>1580781</v>
      </c>
      <c r="T145" s="118">
        <f t="shared" si="27"/>
        <v>5790.406593406594</v>
      </c>
      <c r="U145" s="118"/>
    </row>
    <row r="146" spans="1:21" ht="27.75" customHeight="1">
      <c r="A146" s="187" t="s">
        <v>56</v>
      </c>
      <c r="B146" s="117">
        <v>199</v>
      </c>
      <c r="C146" s="166">
        <v>0</v>
      </c>
      <c r="D146" s="117"/>
      <c r="E146" s="143">
        <v>450397</v>
      </c>
      <c r="F146" s="324">
        <f t="shared" si="22"/>
        <v>439137.075</v>
      </c>
      <c r="G146" s="302"/>
      <c r="H146" s="143">
        <v>55836</v>
      </c>
      <c r="I146" s="302">
        <f t="shared" si="23"/>
        <v>54440.1</v>
      </c>
      <c r="J146" s="143">
        <f t="shared" si="24"/>
        <v>506233</v>
      </c>
      <c r="K146" s="144">
        <f t="shared" si="25"/>
        <v>0</v>
      </c>
      <c r="L146" s="143"/>
      <c r="M146" s="143"/>
      <c r="N146" s="143"/>
      <c r="O146" s="143">
        <f t="shared" si="26"/>
        <v>506233</v>
      </c>
      <c r="P146" s="38">
        <v>506233</v>
      </c>
      <c r="Q146" s="143"/>
      <c r="R146" s="166"/>
      <c r="S146" s="118">
        <v>506233</v>
      </c>
      <c r="T146" s="118">
        <f t="shared" si="27"/>
        <v>2543.884422110553</v>
      </c>
      <c r="U146" s="118"/>
    </row>
    <row r="147" spans="1:21" ht="24.75" customHeight="1">
      <c r="A147" s="178" t="s">
        <v>71</v>
      </c>
      <c r="B147" s="157">
        <f>SUM(B141:B146)</f>
        <v>2866</v>
      </c>
      <c r="C147" s="157">
        <f>SUM(C141:C146)</f>
        <v>200775</v>
      </c>
      <c r="D147" s="157"/>
      <c r="E147" s="168">
        <f>SUM(E141:E146)</f>
        <v>10829460</v>
      </c>
      <c r="F147" s="310"/>
      <c r="G147" s="310"/>
      <c r="H147" s="168">
        <f>SUM(H141:H146)</f>
        <v>1030382</v>
      </c>
      <c r="I147" s="310"/>
      <c r="J147" s="168">
        <f>SUM(J141:J146)</f>
        <v>11859842</v>
      </c>
      <c r="K147" s="168">
        <f>SUM(K141:K146)</f>
        <v>53040</v>
      </c>
      <c r="L147" s="168"/>
      <c r="M147" s="168">
        <f>SUM(M141:M146)</f>
        <v>16460</v>
      </c>
      <c r="N147" s="168">
        <f>SUM(N141:N146)</f>
        <v>36580</v>
      </c>
      <c r="O147" s="168">
        <f>SUM(O141:O146)</f>
        <v>11859842</v>
      </c>
      <c r="P147" s="168">
        <f>SUM(P141:P146)</f>
        <v>11859842</v>
      </c>
      <c r="Q147" s="168"/>
      <c r="R147" s="168"/>
      <c r="S147" s="168">
        <f>SUM(S141:S146)</f>
        <v>11859842</v>
      </c>
      <c r="T147" s="118">
        <f t="shared" si="27"/>
        <v>4138.116538729937</v>
      </c>
      <c r="U147" s="151"/>
    </row>
    <row r="148" spans="1:21" ht="9.75" customHeight="1">
      <c r="A148" s="188"/>
      <c r="B148" s="188"/>
      <c r="C148" s="188"/>
      <c r="D148" s="188"/>
      <c r="E148" s="170"/>
      <c r="F148" s="311"/>
      <c r="G148" s="311"/>
      <c r="H148" s="170"/>
      <c r="I148" s="311"/>
      <c r="J148" s="170"/>
      <c r="K148" s="170"/>
      <c r="L148" s="170"/>
      <c r="M148" s="170"/>
      <c r="N148" s="170"/>
      <c r="O148" s="170"/>
      <c r="P148" s="170"/>
      <c r="Q148" s="170"/>
      <c r="R148" s="169"/>
      <c r="T148" s="151"/>
      <c r="U148" s="12"/>
    </row>
    <row r="149" spans="1:21" ht="59.25" customHeight="1">
      <c r="A149" s="262" t="s">
        <v>146</v>
      </c>
      <c r="B149" s="231">
        <v>1026</v>
      </c>
      <c r="C149" s="231"/>
      <c r="D149" s="231"/>
      <c r="E149" s="197"/>
      <c r="F149" s="326"/>
      <c r="G149" s="326"/>
      <c r="H149" s="119"/>
      <c r="I149" s="346"/>
      <c r="J149" s="197"/>
      <c r="K149" s="197"/>
      <c r="L149" s="151"/>
      <c r="M149" s="151"/>
      <c r="N149" s="151"/>
      <c r="O149" s="151">
        <v>2457147</v>
      </c>
      <c r="P149" s="151">
        <v>2457147</v>
      </c>
      <c r="Q149" s="157"/>
      <c r="R149" s="157"/>
      <c r="S149" s="151">
        <v>2457147</v>
      </c>
      <c r="T149" s="151"/>
      <c r="U149" s="119"/>
    </row>
    <row r="150" spans="1:18" ht="15">
      <c r="A150" s="1"/>
      <c r="B150" s="114"/>
      <c r="C150" s="1"/>
      <c r="D150" s="1"/>
      <c r="E150" s="114"/>
      <c r="F150" s="307"/>
      <c r="G150" s="307"/>
      <c r="H150" s="1"/>
      <c r="I150" s="317"/>
      <c r="J150" s="1"/>
      <c r="K150" s="1"/>
      <c r="L150" s="1"/>
      <c r="M150" s="1"/>
      <c r="N150" s="1"/>
      <c r="O150" s="112"/>
      <c r="P150" s="112"/>
      <c r="Q150" s="141"/>
      <c r="R150" s="141"/>
    </row>
    <row r="151" spans="1:18" ht="15.75">
      <c r="A151" s="134" t="s">
        <v>157</v>
      </c>
      <c r="B151" s="134"/>
      <c r="C151" s="134"/>
      <c r="D151" s="134"/>
      <c r="E151" s="134"/>
      <c r="F151" s="299"/>
      <c r="G151" s="299"/>
      <c r="P151" s="112"/>
      <c r="Q151" s="141"/>
      <c r="R151" s="141"/>
    </row>
    <row r="152" spans="1:24" s="138" customFormat="1" ht="15.75" customHeight="1">
      <c r="A152" s="384" t="s">
        <v>57</v>
      </c>
      <c r="B152" s="374" t="s">
        <v>107</v>
      </c>
      <c r="C152" s="371" t="s">
        <v>192</v>
      </c>
      <c r="D152" s="371"/>
      <c r="E152" s="387" t="s">
        <v>58</v>
      </c>
      <c r="F152" s="388"/>
      <c r="G152" s="388"/>
      <c r="H152" s="388"/>
      <c r="I152" s="331"/>
      <c r="J152" s="374" t="s">
        <v>194</v>
      </c>
      <c r="K152" s="374" t="s">
        <v>108</v>
      </c>
      <c r="L152" s="374" t="s">
        <v>109</v>
      </c>
      <c r="M152" s="374"/>
      <c r="N152" s="374"/>
      <c r="O152" s="374" t="s">
        <v>110</v>
      </c>
      <c r="P152" s="374" t="s">
        <v>10</v>
      </c>
      <c r="Q152" s="374"/>
      <c r="R152" s="374"/>
      <c r="S152" s="374" t="s">
        <v>111</v>
      </c>
      <c r="T152" s="374" t="s">
        <v>112</v>
      </c>
      <c r="U152" s="200"/>
      <c r="X152" s="201"/>
    </row>
    <row r="153" spans="1:24" s="138" customFormat="1" ht="51.75" customHeight="1">
      <c r="A153" s="384"/>
      <c r="B153" s="374"/>
      <c r="C153" s="349" t="s">
        <v>193</v>
      </c>
      <c r="D153" s="348" t="s">
        <v>166</v>
      </c>
      <c r="E153" s="350" t="s">
        <v>59</v>
      </c>
      <c r="F153" s="300" t="s">
        <v>190</v>
      </c>
      <c r="G153" s="300"/>
      <c r="H153" s="37" t="s">
        <v>60</v>
      </c>
      <c r="I153" s="300" t="s">
        <v>191</v>
      </c>
      <c r="J153" s="374"/>
      <c r="K153" s="374"/>
      <c r="L153" s="136" t="s">
        <v>114</v>
      </c>
      <c r="M153" s="163" t="s">
        <v>139</v>
      </c>
      <c r="N153" s="163" t="s">
        <v>138</v>
      </c>
      <c r="O153" s="374"/>
      <c r="P153" s="135" t="s">
        <v>116</v>
      </c>
      <c r="Q153" s="202" t="s">
        <v>117</v>
      </c>
      <c r="R153" s="136" t="s">
        <v>118</v>
      </c>
      <c r="S153" s="374"/>
      <c r="T153" s="374"/>
      <c r="U153" s="96"/>
      <c r="X153" s="201"/>
    </row>
    <row r="154" spans="1:24" s="127" customFormat="1" ht="11.25">
      <c r="A154" s="203">
        <v>1</v>
      </c>
      <c r="B154" s="203">
        <v>2</v>
      </c>
      <c r="C154" s="204">
        <v>3</v>
      </c>
      <c r="D154" s="204">
        <v>4</v>
      </c>
      <c r="E154" s="205">
        <v>5</v>
      </c>
      <c r="F154" s="301"/>
      <c r="G154" s="301"/>
      <c r="H154" s="205">
        <v>6</v>
      </c>
      <c r="I154" s="343"/>
      <c r="J154" s="206">
        <v>7</v>
      </c>
      <c r="K154" s="203">
        <v>8</v>
      </c>
      <c r="L154" s="206">
        <v>9</v>
      </c>
      <c r="M154" s="206">
        <v>10</v>
      </c>
      <c r="N154" s="206">
        <v>11</v>
      </c>
      <c r="O154" s="206">
        <v>12</v>
      </c>
      <c r="P154" s="206">
        <v>13</v>
      </c>
      <c r="Q154" s="206">
        <v>14</v>
      </c>
      <c r="R154" s="128">
        <v>15</v>
      </c>
      <c r="S154" s="203">
        <v>16</v>
      </c>
      <c r="T154" s="207">
        <v>17</v>
      </c>
      <c r="U154" s="128">
        <v>18</v>
      </c>
      <c r="X154" s="208"/>
    </row>
    <row r="155" spans="1:21" ht="21" customHeight="1">
      <c r="A155" s="125" t="s">
        <v>86</v>
      </c>
      <c r="B155" s="178">
        <v>48</v>
      </c>
      <c r="C155" s="157">
        <v>10051</v>
      </c>
      <c r="D155" s="178">
        <v>8200</v>
      </c>
      <c r="E155" s="168">
        <v>253015</v>
      </c>
      <c r="F155" s="310"/>
      <c r="G155" s="310"/>
      <c r="H155" s="168">
        <v>37267</v>
      </c>
      <c r="I155" s="310"/>
      <c r="J155" s="168">
        <f>SUM(E155:H155)</f>
        <v>290282</v>
      </c>
      <c r="K155" s="168">
        <f>L155+M155+N155</f>
        <v>0</v>
      </c>
      <c r="L155" s="168">
        <v>0</v>
      </c>
      <c r="M155" s="168">
        <v>0</v>
      </c>
      <c r="N155" s="168">
        <v>0</v>
      </c>
      <c r="O155" s="236">
        <f>J155-L155</f>
        <v>290282</v>
      </c>
      <c r="P155" s="236">
        <v>290282</v>
      </c>
      <c r="Q155" s="237"/>
      <c r="R155" s="238"/>
      <c r="S155" s="151">
        <v>290282</v>
      </c>
      <c r="T155" s="151">
        <f>O155/B155</f>
        <v>6047.541666666667</v>
      </c>
      <c r="U155" s="151"/>
    </row>
    <row r="156" spans="1:21" ht="15.75" customHeight="1">
      <c r="A156" s="174"/>
      <c r="B156" s="188"/>
      <c r="C156" s="188"/>
      <c r="D156" s="188"/>
      <c r="E156" s="170"/>
      <c r="F156" s="311"/>
      <c r="G156" s="311"/>
      <c r="H156" s="170"/>
      <c r="I156" s="311"/>
      <c r="J156" s="170"/>
      <c r="K156" s="170"/>
      <c r="L156" s="170"/>
      <c r="M156" s="170"/>
      <c r="N156" s="170"/>
      <c r="O156" s="271"/>
      <c r="P156" s="271"/>
      <c r="Q156" s="214"/>
      <c r="R156" s="272"/>
      <c r="S156" s="189"/>
      <c r="T156" s="189"/>
      <c r="U156" s="189"/>
    </row>
    <row r="157" spans="1:18" ht="20.25" customHeight="1">
      <c r="A157" s="134" t="s">
        <v>158</v>
      </c>
      <c r="B157" s="134"/>
      <c r="C157" s="134"/>
      <c r="D157" s="134"/>
      <c r="E157" s="134"/>
      <c r="F157" s="299"/>
      <c r="G157" s="299"/>
      <c r="P157" s="112"/>
      <c r="Q157" s="112"/>
      <c r="R157" s="112"/>
    </row>
    <row r="158" spans="1:24" s="138" customFormat="1" ht="21.75" customHeight="1">
      <c r="A158" s="384" t="s">
        <v>57</v>
      </c>
      <c r="B158" s="374" t="s">
        <v>107</v>
      </c>
      <c r="C158" s="371" t="s">
        <v>192</v>
      </c>
      <c r="D158" s="371"/>
      <c r="E158" s="387" t="s">
        <v>58</v>
      </c>
      <c r="F158" s="388"/>
      <c r="G158" s="388"/>
      <c r="H158" s="388"/>
      <c r="I158" s="331"/>
      <c r="J158" s="374" t="s">
        <v>194</v>
      </c>
      <c r="K158" s="374" t="s">
        <v>108</v>
      </c>
      <c r="L158" s="374" t="s">
        <v>109</v>
      </c>
      <c r="M158" s="374"/>
      <c r="N158" s="374"/>
      <c r="O158" s="374" t="s">
        <v>110</v>
      </c>
      <c r="P158" s="374" t="s">
        <v>10</v>
      </c>
      <c r="Q158" s="374"/>
      <c r="R158" s="374"/>
      <c r="S158" s="374" t="s">
        <v>111</v>
      </c>
      <c r="T158" s="374" t="s">
        <v>112</v>
      </c>
      <c r="U158" s="200"/>
      <c r="X158" s="201"/>
    </row>
    <row r="159" spans="1:24" s="138" customFormat="1" ht="57" customHeight="1">
      <c r="A159" s="384"/>
      <c r="B159" s="374"/>
      <c r="C159" s="349" t="s">
        <v>193</v>
      </c>
      <c r="D159" s="348" t="s">
        <v>166</v>
      </c>
      <c r="E159" s="350" t="s">
        <v>59</v>
      </c>
      <c r="F159" s="300" t="s">
        <v>190</v>
      </c>
      <c r="G159" s="300"/>
      <c r="H159" s="37" t="s">
        <v>60</v>
      </c>
      <c r="I159" s="300" t="s">
        <v>191</v>
      </c>
      <c r="J159" s="374"/>
      <c r="K159" s="374"/>
      <c r="L159" s="136" t="s">
        <v>114</v>
      </c>
      <c r="M159" s="163" t="s">
        <v>139</v>
      </c>
      <c r="N159" s="163" t="s">
        <v>138</v>
      </c>
      <c r="O159" s="374"/>
      <c r="P159" s="135" t="s">
        <v>116</v>
      </c>
      <c r="Q159" s="202" t="s">
        <v>117</v>
      </c>
      <c r="R159" s="136" t="s">
        <v>118</v>
      </c>
      <c r="S159" s="374"/>
      <c r="T159" s="374"/>
      <c r="U159" s="96"/>
      <c r="X159" s="201"/>
    </row>
    <row r="160" spans="1:24" s="127" customFormat="1" ht="11.25">
      <c r="A160" s="203">
        <v>1</v>
      </c>
      <c r="B160" s="203">
        <v>2</v>
      </c>
      <c r="C160" s="204">
        <v>3</v>
      </c>
      <c r="D160" s="204">
        <v>4</v>
      </c>
      <c r="E160" s="205">
        <v>5</v>
      </c>
      <c r="F160" s="301"/>
      <c r="G160" s="301"/>
      <c r="H160" s="205">
        <v>6</v>
      </c>
      <c r="I160" s="343"/>
      <c r="J160" s="206">
        <v>7</v>
      </c>
      <c r="K160" s="203">
        <v>8</v>
      </c>
      <c r="L160" s="206">
        <v>9</v>
      </c>
      <c r="M160" s="206">
        <v>10</v>
      </c>
      <c r="N160" s="206">
        <v>11</v>
      </c>
      <c r="O160" s="206">
        <v>12</v>
      </c>
      <c r="P160" s="206">
        <v>13</v>
      </c>
      <c r="Q160" s="356">
        <v>14</v>
      </c>
      <c r="R160" s="128">
        <v>15</v>
      </c>
      <c r="S160" s="203">
        <v>16</v>
      </c>
      <c r="T160" s="207">
        <v>17</v>
      </c>
      <c r="U160" s="128">
        <v>18</v>
      </c>
      <c r="X160" s="208"/>
    </row>
    <row r="161" spans="1:21" ht="21.75" customHeight="1">
      <c r="A161" s="193" t="s">
        <v>95</v>
      </c>
      <c r="B161" s="178"/>
      <c r="C161" s="178">
        <v>17915</v>
      </c>
      <c r="D161" s="178">
        <v>0</v>
      </c>
      <c r="E161" s="168">
        <v>1142936</v>
      </c>
      <c r="F161" s="310"/>
      <c r="G161" s="310"/>
      <c r="H161" s="168">
        <v>276746</v>
      </c>
      <c r="I161" s="310"/>
      <c r="J161" s="168">
        <f>SUM(E161:H161)</f>
        <v>1419682</v>
      </c>
      <c r="K161" s="218">
        <f>SUM(L161:N161)</f>
        <v>236826</v>
      </c>
      <c r="L161" s="151">
        <v>220000</v>
      </c>
      <c r="M161" s="151">
        <v>2200</v>
      </c>
      <c r="N161" s="151">
        <v>14626</v>
      </c>
      <c r="O161" s="168">
        <f>J161-L161</f>
        <v>1199682</v>
      </c>
      <c r="P161" s="355">
        <v>1064409</v>
      </c>
      <c r="Q161" s="255"/>
      <c r="R161" s="167">
        <v>135273</v>
      </c>
      <c r="S161" s="151">
        <v>1199682</v>
      </c>
      <c r="T161" s="151"/>
      <c r="U161" s="151"/>
    </row>
    <row r="163" spans="1:19" ht="16.5" customHeight="1">
      <c r="A163" s="134" t="s">
        <v>164</v>
      </c>
      <c r="O163" s="239">
        <f>SUM(O164:O165)</f>
        <v>324519</v>
      </c>
      <c r="Q163" s="240"/>
      <c r="R163" s="241"/>
      <c r="S163" s="213"/>
    </row>
    <row r="164" spans="14:20" ht="12.75">
      <c r="N164" s="122" t="s">
        <v>126</v>
      </c>
      <c r="O164" s="112">
        <v>177833</v>
      </c>
      <c r="Q164" s="138"/>
      <c r="T164" s="112"/>
    </row>
    <row r="165" spans="14:20" ht="12.75">
      <c r="N165" s="122" t="s">
        <v>127</v>
      </c>
      <c r="O165" s="242">
        <v>146686</v>
      </c>
      <c r="Q165" s="138"/>
      <c r="T165" s="112"/>
    </row>
    <row r="166" spans="17:20" ht="9" customHeight="1">
      <c r="Q166" s="138"/>
      <c r="T166" s="112"/>
    </row>
    <row r="167" spans="1:19" ht="15.75">
      <c r="A167" s="134" t="s">
        <v>165</v>
      </c>
      <c r="O167" s="239">
        <f>SUM(O168:O169)</f>
        <v>605148</v>
      </c>
      <c r="Q167" s="240"/>
      <c r="S167" s="213"/>
    </row>
    <row r="168" spans="14:15" ht="12.75">
      <c r="N168" s="122" t="s">
        <v>126</v>
      </c>
      <c r="O168" s="112">
        <v>359064</v>
      </c>
    </row>
    <row r="169" spans="14:15" ht="12.75">
      <c r="N169" s="122" t="s">
        <v>127</v>
      </c>
      <c r="O169" s="112">
        <v>246084</v>
      </c>
    </row>
    <row r="170" spans="14:15" ht="33.75" customHeight="1">
      <c r="N170" s="122"/>
      <c r="O170" s="112"/>
    </row>
    <row r="171" spans="14:15" ht="39.75" customHeight="1">
      <c r="N171" s="122"/>
      <c r="O171" s="112"/>
    </row>
    <row r="172" spans="14:15" ht="39.75" customHeight="1">
      <c r="N172" s="122"/>
      <c r="O172" s="112"/>
    </row>
    <row r="173" spans="14:15" ht="39.75" customHeight="1">
      <c r="N173" s="122"/>
      <c r="O173" s="112"/>
    </row>
    <row r="174" spans="14:15" ht="39.75" customHeight="1">
      <c r="N174" s="122"/>
      <c r="O174" s="112"/>
    </row>
    <row r="175" spans="14:15" ht="18" customHeight="1">
      <c r="N175" s="122"/>
      <c r="O175" s="112"/>
    </row>
    <row r="176" spans="14:16" ht="14.25">
      <c r="N176" s="122"/>
      <c r="O176" s="112"/>
      <c r="P176" s="158" t="s">
        <v>200</v>
      </c>
    </row>
    <row r="177" spans="14:16" ht="14.25">
      <c r="N177" s="122"/>
      <c r="O177" s="112"/>
      <c r="P177" s="158" t="s">
        <v>1</v>
      </c>
    </row>
    <row r="178" ht="12.75">
      <c r="P178" t="s">
        <v>201</v>
      </c>
    </row>
    <row r="179" ht="12.75">
      <c r="P179" t="s">
        <v>55</v>
      </c>
    </row>
    <row r="180" ht="12.75">
      <c r="P180" t="s">
        <v>199</v>
      </c>
    </row>
    <row r="182" spans="1:21" ht="18">
      <c r="A182" s="358" t="s">
        <v>106</v>
      </c>
      <c r="B182" s="358"/>
      <c r="C182" s="358"/>
      <c r="D182" s="358"/>
      <c r="E182" s="358"/>
      <c r="F182" s="358"/>
      <c r="G182" s="358"/>
      <c r="H182" s="358"/>
      <c r="I182" s="358"/>
      <c r="J182" s="358"/>
      <c r="K182" s="358"/>
      <c r="L182" s="358"/>
      <c r="M182" s="358"/>
      <c r="N182" s="358"/>
      <c r="O182" s="358"/>
      <c r="P182" s="358"/>
      <c r="Q182" s="358"/>
      <c r="R182" s="124"/>
      <c r="S182" s="124"/>
      <c r="T182" s="124"/>
      <c r="U182" s="124"/>
    </row>
    <row r="184" spans="1:7" ht="15.75">
      <c r="A184" s="134" t="s">
        <v>159</v>
      </c>
      <c r="B184" s="134"/>
      <c r="C184" s="134"/>
      <c r="D184" s="134"/>
      <c r="E184" s="134"/>
      <c r="F184" s="299"/>
      <c r="G184" s="299"/>
    </row>
    <row r="185" spans="1:10" ht="15.75">
      <c r="A185" s="134"/>
      <c r="B185" s="134"/>
      <c r="C185" s="134"/>
      <c r="D185" s="134"/>
      <c r="E185" s="134"/>
      <c r="F185" s="299"/>
      <c r="G185" s="299"/>
      <c r="H185" s="134"/>
      <c r="I185" s="299"/>
      <c r="J185" s="134"/>
    </row>
    <row r="186" spans="1:17" ht="18" customHeight="1">
      <c r="A186" s="377" t="s">
        <v>57</v>
      </c>
      <c r="B186" s="375" t="s">
        <v>128</v>
      </c>
      <c r="C186" s="371" t="s">
        <v>192</v>
      </c>
      <c r="D186" s="371"/>
      <c r="E186" s="373" t="s">
        <v>58</v>
      </c>
      <c r="F186" s="373"/>
      <c r="G186" s="373"/>
      <c r="H186" s="373"/>
      <c r="I186" s="373"/>
      <c r="J186" s="373"/>
      <c r="K186" s="374" t="s">
        <v>194</v>
      </c>
      <c r="L186" s="373" t="s">
        <v>129</v>
      </c>
      <c r="M186" s="373" t="s">
        <v>109</v>
      </c>
      <c r="N186" s="373"/>
      <c r="O186" s="373"/>
      <c r="P186" s="382" t="s">
        <v>196</v>
      </c>
      <c r="Q186" s="352"/>
    </row>
    <row r="187" spans="1:17" ht="49.5" customHeight="1">
      <c r="A187" s="377"/>
      <c r="B187" s="375"/>
      <c r="C187" s="349" t="s">
        <v>193</v>
      </c>
      <c r="D187" s="348" t="s">
        <v>166</v>
      </c>
      <c r="E187" s="37" t="s">
        <v>59</v>
      </c>
      <c r="F187" s="300"/>
      <c r="G187" s="300"/>
      <c r="H187" s="37" t="s">
        <v>60</v>
      </c>
      <c r="I187" s="300"/>
      <c r="J187" s="37" t="s">
        <v>123</v>
      </c>
      <c r="K187" s="374"/>
      <c r="L187" s="373"/>
      <c r="M187" s="135" t="s">
        <v>130</v>
      </c>
      <c r="N187" s="135" t="s">
        <v>131</v>
      </c>
      <c r="O187" s="163" t="s">
        <v>139</v>
      </c>
      <c r="P187" s="382"/>
      <c r="Q187" s="353"/>
    </row>
    <row r="188" spans="1:17" ht="12" customHeight="1">
      <c r="A188" s="139">
        <v>1</v>
      </c>
      <c r="B188" s="139">
        <v>2</v>
      </c>
      <c r="C188" s="139">
        <v>3</v>
      </c>
      <c r="D188" s="165">
        <v>4</v>
      </c>
      <c r="E188" s="165">
        <v>5</v>
      </c>
      <c r="F188" s="139">
        <v>4</v>
      </c>
      <c r="G188" s="347"/>
      <c r="H188" s="140">
        <v>6</v>
      </c>
      <c r="I188" s="140">
        <v>6</v>
      </c>
      <c r="J188" s="139">
        <v>7</v>
      </c>
      <c r="K188" s="140">
        <v>8</v>
      </c>
      <c r="L188" s="140">
        <v>9</v>
      </c>
      <c r="M188" s="140">
        <v>10</v>
      </c>
      <c r="N188" s="140">
        <v>11</v>
      </c>
      <c r="O188" s="139">
        <v>12</v>
      </c>
      <c r="P188" s="351">
        <v>13</v>
      </c>
      <c r="Q188" s="351">
        <v>14</v>
      </c>
    </row>
    <row r="189" spans="1:17" ht="21.75" customHeight="1">
      <c r="A189" s="119" t="s">
        <v>61</v>
      </c>
      <c r="B189" s="194"/>
      <c r="C189" s="227">
        <v>0</v>
      </c>
      <c r="D189" s="194"/>
      <c r="E189" s="176">
        <v>172491</v>
      </c>
      <c r="F189" s="315"/>
      <c r="G189" s="315"/>
      <c r="H189" s="176">
        <v>15499</v>
      </c>
      <c r="I189" s="315"/>
      <c r="J189" s="176">
        <v>78800</v>
      </c>
      <c r="K189" s="176">
        <f aca="true" t="shared" si="28" ref="K189:K197">E189+H189+J189</f>
        <v>266790</v>
      </c>
      <c r="L189" s="226">
        <f aca="true" t="shared" si="29" ref="L189:L197">SUM(M189:O189)</f>
        <v>78800</v>
      </c>
      <c r="M189" s="226">
        <v>78800</v>
      </c>
      <c r="N189" s="226"/>
      <c r="O189" s="226"/>
      <c r="P189" s="176">
        <f aca="true" t="shared" si="30" ref="P189:P197">K189-M189-N189</f>
        <v>187990</v>
      </c>
      <c r="Q189" s="176"/>
    </row>
    <row r="190" spans="1:17" ht="21.75" customHeight="1">
      <c r="A190" s="119" t="s">
        <v>62</v>
      </c>
      <c r="B190" s="194"/>
      <c r="C190" s="227">
        <v>17620</v>
      </c>
      <c r="D190" s="194">
        <v>9257</v>
      </c>
      <c r="E190" s="176">
        <v>185304</v>
      </c>
      <c r="F190" s="315"/>
      <c r="G190" s="315"/>
      <c r="H190" s="176">
        <v>13760</v>
      </c>
      <c r="I190" s="315"/>
      <c r="J190" s="176">
        <v>69608</v>
      </c>
      <c r="K190" s="176">
        <f t="shared" si="28"/>
        <v>268672</v>
      </c>
      <c r="L190" s="226">
        <f t="shared" si="29"/>
        <v>71108</v>
      </c>
      <c r="M190" s="226">
        <v>69608</v>
      </c>
      <c r="N190" s="226">
        <v>1500</v>
      </c>
      <c r="O190" s="226"/>
      <c r="P190" s="176">
        <f t="shared" si="30"/>
        <v>197564</v>
      </c>
      <c r="Q190" s="176"/>
    </row>
    <row r="191" spans="1:17" ht="21.75" customHeight="1">
      <c r="A191" s="119" t="s">
        <v>63</v>
      </c>
      <c r="B191" s="194"/>
      <c r="C191" s="227">
        <v>0</v>
      </c>
      <c r="D191" s="194"/>
      <c r="E191" s="118">
        <v>129264</v>
      </c>
      <c r="F191" s="315"/>
      <c r="G191" s="329"/>
      <c r="H191" s="176">
        <v>7441</v>
      </c>
      <c r="I191" s="315"/>
      <c r="J191" s="176">
        <v>64000</v>
      </c>
      <c r="K191" s="176">
        <f t="shared" si="28"/>
        <v>200705</v>
      </c>
      <c r="L191" s="226">
        <f t="shared" si="29"/>
        <v>64000</v>
      </c>
      <c r="M191" s="226">
        <v>64000</v>
      </c>
      <c r="N191" s="226"/>
      <c r="O191" s="226"/>
      <c r="P191" s="176">
        <f t="shared" si="30"/>
        <v>136705</v>
      </c>
      <c r="Q191" s="176"/>
    </row>
    <row r="192" spans="1:17" ht="21.75" customHeight="1">
      <c r="A192" s="119" t="s">
        <v>64</v>
      </c>
      <c r="B192" s="194"/>
      <c r="C192" s="227">
        <v>0</v>
      </c>
      <c r="D192" s="194">
        <v>5997</v>
      </c>
      <c r="E192" s="176">
        <v>208492</v>
      </c>
      <c r="F192" s="315"/>
      <c r="G192" s="315"/>
      <c r="H192" s="176">
        <v>17387</v>
      </c>
      <c r="I192" s="315"/>
      <c r="J192" s="176">
        <v>99900</v>
      </c>
      <c r="K192" s="176">
        <f t="shared" si="28"/>
        <v>325779</v>
      </c>
      <c r="L192" s="226">
        <f t="shared" si="29"/>
        <v>99900</v>
      </c>
      <c r="M192" s="226">
        <v>99900</v>
      </c>
      <c r="N192" s="226"/>
      <c r="O192" s="226"/>
      <c r="P192" s="176">
        <f t="shared" si="30"/>
        <v>225879</v>
      </c>
      <c r="Q192" s="176"/>
    </row>
    <row r="193" spans="1:17" ht="21.75" customHeight="1">
      <c r="A193" s="119" t="s">
        <v>65</v>
      </c>
      <c r="B193" s="194"/>
      <c r="C193" s="227">
        <v>0</v>
      </c>
      <c r="D193" s="194"/>
      <c r="E193" s="176">
        <v>156330</v>
      </c>
      <c r="F193" s="315"/>
      <c r="G193" s="315"/>
      <c r="H193" s="176">
        <v>16641</v>
      </c>
      <c r="I193" s="315"/>
      <c r="J193" s="176">
        <v>88700</v>
      </c>
      <c r="K193" s="176">
        <f t="shared" si="28"/>
        <v>261671</v>
      </c>
      <c r="L193" s="226">
        <f t="shared" si="29"/>
        <v>88700</v>
      </c>
      <c r="M193" s="226">
        <v>88700</v>
      </c>
      <c r="N193" s="226"/>
      <c r="O193" s="226"/>
      <c r="P193" s="176">
        <f t="shared" si="30"/>
        <v>172971</v>
      </c>
      <c r="Q193" s="176"/>
    </row>
    <row r="194" spans="1:17" ht="21.75" customHeight="1">
      <c r="A194" s="119" t="s">
        <v>68</v>
      </c>
      <c r="B194" s="194"/>
      <c r="C194" s="275">
        <v>0</v>
      </c>
      <c r="D194" s="195"/>
      <c r="E194" s="196">
        <v>135285</v>
      </c>
      <c r="F194" s="315"/>
      <c r="G194" s="330"/>
      <c r="H194" s="176">
        <v>8484</v>
      </c>
      <c r="I194" s="315"/>
      <c r="J194" s="176">
        <v>108000</v>
      </c>
      <c r="K194" s="176">
        <f t="shared" si="28"/>
        <v>251769</v>
      </c>
      <c r="L194" s="226">
        <f t="shared" si="29"/>
        <v>108000</v>
      </c>
      <c r="M194" s="226">
        <v>108000</v>
      </c>
      <c r="N194" s="226"/>
      <c r="O194" s="226"/>
      <c r="P194" s="176">
        <f t="shared" si="30"/>
        <v>143769</v>
      </c>
      <c r="Q194" s="176"/>
    </row>
    <row r="195" spans="1:17" ht="21.75" customHeight="1">
      <c r="A195" s="119" t="s">
        <v>96</v>
      </c>
      <c r="B195" s="194"/>
      <c r="C195" s="227">
        <v>0</v>
      </c>
      <c r="D195" s="194"/>
      <c r="E195" s="176">
        <v>48277</v>
      </c>
      <c r="F195" s="315"/>
      <c r="G195" s="315"/>
      <c r="H195" s="176">
        <v>7054</v>
      </c>
      <c r="I195" s="315"/>
      <c r="J195" s="176">
        <v>45864</v>
      </c>
      <c r="K195" s="176">
        <f t="shared" si="28"/>
        <v>101195</v>
      </c>
      <c r="L195" s="226">
        <f t="shared" si="29"/>
        <v>45864</v>
      </c>
      <c r="M195" s="226">
        <v>45864</v>
      </c>
      <c r="N195" s="226"/>
      <c r="O195" s="226"/>
      <c r="P195" s="176">
        <f t="shared" si="30"/>
        <v>55331</v>
      </c>
      <c r="Q195" s="176"/>
    </row>
    <row r="196" spans="1:17" ht="21.75" customHeight="1">
      <c r="A196" s="119" t="s">
        <v>97</v>
      </c>
      <c r="B196" s="194"/>
      <c r="C196" s="227">
        <v>0</v>
      </c>
      <c r="D196" s="194"/>
      <c r="E196" s="176">
        <v>65886</v>
      </c>
      <c r="F196" s="315"/>
      <c r="G196" s="315"/>
      <c r="H196" s="176">
        <v>11296</v>
      </c>
      <c r="I196" s="315"/>
      <c r="J196" s="176">
        <v>34398</v>
      </c>
      <c r="K196" s="176">
        <f t="shared" si="28"/>
        <v>111580</v>
      </c>
      <c r="L196" s="226">
        <f t="shared" si="29"/>
        <v>34398</v>
      </c>
      <c r="M196" s="226">
        <v>34398</v>
      </c>
      <c r="N196" s="226"/>
      <c r="O196" s="226"/>
      <c r="P196" s="176">
        <f t="shared" si="30"/>
        <v>77182</v>
      </c>
      <c r="Q196" s="176"/>
    </row>
    <row r="197" spans="1:17" ht="21.75" customHeight="1">
      <c r="A197" s="186" t="s">
        <v>98</v>
      </c>
      <c r="B197" s="186"/>
      <c r="C197" s="276">
        <v>9450</v>
      </c>
      <c r="D197" s="186"/>
      <c r="E197" s="185">
        <v>93972</v>
      </c>
      <c r="F197" s="315"/>
      <c r="G197" s="320"/>
      <c r="H197" s="185">
        <v>12370</v>
      </c>
      <c r="I197" s="315"/>
      <c r="J197" s="185">
        <v>49237</v>
      </c>
      <c r="K197" s="176">
        <f t="shared" si="28"/>
        <v>155579</v>
      </c>
      <c r="L197" s="226">
        <f t="shared" si="29"/>
        <v>56549</v>
      </c>
      <c r="M197" s="226">
        <v>49237</v>
      </c>
      <c r="N197" s="226">
        <v>7312</v>
      </c>
      <c r="O197" s="226"/>
      <c r="P197" s="176">
        <f t="shared" si="30"/>
        <v>99030</v>
      </c>
      <c r="Q197" s="176"/>
    </row>
    <row r="198" spans="1:17" ht="31.5" customHeight="1">
      <c r="A198" s="178" t="s">
        <v>71</v>
      </c>
      <c r="B198" s="178"/>
      <c r="C198" s="157">
        <f>SUM(C189:C197)</f>
        <v>27070</v>
      </c>
      <c r="D198" s="157">
        <f>SUM(D189:D197)</f>
        <v>15254</v>
      </c>
      <c r="E198" s="168">
        <f>SUM(E189:E197)</f>
        <v>1195301</v>
      </c>
      <c r="F198" s="310"/>
      <c r="G198" s="310"/>
      <c r="H198" s="168">
        <f>SUM(H189:H197)</f>
        <v>109932</v>
      </c>
      <c r="I198" s="310"/>
      <c r="J198" s="168">
        <f>SUM(J189:J197)</f>
        <v>638507</v>
      </c>
      <c r="K198" s="168">
        <f>SUM(K189:K197)</f>
        <v>1943740</v>
      </c>
      <c r="L198" s="168">
        <f>SUM(L189:L197)</f>
        <v>647319</v>
      </c>
      <c r="M198" s="168">
        <f>SUM(M189:M197)</f>
        <v>638507</v>
      </c>
      <c r="N198" s="168">
        <f>SUM(N189:N197)</f>
        <v>8812</v>
      </c>
      <c r="O198" s="168"/>
      <c r="P198" s="168">
        <f>SUM(P189:P197)</f>
        <v>1296421</v>
      </c>
      <c r="Q198" s="168"/>
    </row>
    <row r="200" ht="62.25" customHeight="1"/>
    <row r="201" spans="1:7" ht="15.75">
      <c r="A201" s="134" t="s">
        <v>160</v>
      </c>
      <c r="B201" s="134"/>
      <c r="C201" s="134"/>
      <c r="D201" s="134"/>
      <c r="E201" s="134"/>
      <c r="F201" s="299"/>
      <c r="G201" s="299"/>
    </row>
    <row r="202" spans="1:9" ht="15.75">
      <c r="A202" s="134"/>
      <c r="B202" s="134"/>
      <c r="C202" s="134"/>
      <c r="D202" s="134"/>
      <c r="E202" s="134"/>
      <c r="F202" s="299"/>
      <c r="G202" s="299"/>
      <c r="H202" s="134"/>
      <c r="I202" s="299"/>
    </row>
    <row r="203" spans="1:18" ht="21" customHeight="1">
      <c r="A203" s="384" t="s">
        <v>57</v>
      </c>
      <c r="B203" s="375" t="s">
        <v>128</v>
      </c>
      <c r="C203" s="371" t="s">
        <v>192</v>
      </c>
      <c r="D203" s="371"/>
      <c r="E203" s="387" t="s">
        <v>58</v>
      </c>
      <c r="F203" s="388"/>
      <c r="G203" s="388"/>
      <c r="H203" s="388"/>
      <c r="I203" s="331"/>
      <c r="J203" s="374" t="s">
        <v>194</v>
      </c>
      <c r="K203" s="374" t="s">
        <v>129</v>
      </c>
      <c r="L203" s="117" t="s">
        <v>109</v>
      </c>
      <c r="M203" s="374" t="s">
        <v>133</v>
      </c>
      <c r="N203" s="382" t="s">
        <v>10</v>
      </c>
      <c r="O203" s="382"/>
      <c r="P203" s="382"/>
      <c r="Q203" s="375" t="s">
        <v>111</v>
      </c>
      <c r="R203" s="390"/>
    </row>
    <row r="204" spans="1:18" ht="51" customHeight="1">
      <c r="A204" s="384"/>
      <c r="B204" s="375"/>
      <c r="C204" s="349" t="s">
        <v>193</v>
      </c>
      <c r="D204" s="348" t="s">
        <v>166</v>
      </c>
      <c r="E204" s="350" t="s">
        <v>59</v>
      </c>
      <c r="F204" s="300" t="s">
        <v>190</v>
      </c>
      <c r="G204" s="300"/>
      <c r="H204" s="37" t="s">
        <v>60</v>
      </c>
      <c r="I204" s="300" t="s">
        <v>191</v>
      </c>
      <c r="J204" s="374"/>
      <c r="K204" s="374"/>
      <c r="L204" s="120" t="s">
        <v>115</v>
      </c>
      <c r="M204" s="374"/>
      <c r="N204" s="162" t="s">
        <v>116</v>
      </c>
      <c r="O204" s="135" t="s">
        <v>117</v>
      </c>
      <c r="P204" s="115" t="s">
        <v>118</v>
      </c>
      <c r="Q204" s="375"/>
      <c r="R204" s="391"/>
    </row>
    <row r="205" spans="1:24" s="127" customFormat="1" ht="11.25">
      <c r="A205" s="203">
        <v>1</v>
      </c>
      <c r="B205" s="203">
        <v>2</v>
      </c>
      <c r="C205" s="203">
        <v>3</v>
      </c>
      <c r="D205" s="203">
        <v>4</v>
      </c>
      <c r="E205" s="203">
        <v>5</v>
      </c>
      <c r="F205" s="327"/>
      <c r="G205" s="327"/>
      <c r="H205" s="203">
        <v>6</v>
      </c>
      <c r="I205" s="327"/>
      <c r="J205" s="203">
        <v>7</v>
      </c>
      <c r="K205" s="203">
        <v>8</v>
      </c>
      <c r="L205" s="203">
        <v>9</v>
      </c>
      <c r="M205" s="203">
        <v>10</v>
      </c>
      <c r="N205" s="203">
        <v>11</v>
      </c>
      <c r="O205" s="203">
        <v>12</v>
      </c>
      <c r="P205" s="203">
        <v>13</v>
      </c>
      <c r="Q205" s="203">
        <v>14</v>
      </c>
      <c r="R205" s="128">
        <v>15</v>
      </c>
      <c r="X205" s="208"/>
    </row>
    <row r="206" spans="1:18" ht="20.25" customHeight="1">
      <c r="A206" s="178" t="s">
        <v>99</v>
      </c>
      <c r="B206" s="178"/>
      <c r="C206" s="157">
        <v>27269</v>
      </c>
      <c r="D206" s="178"/>
      <c r="E206" s="168">
        <v>713158</v>
      </c>
      <c r="F206" s="310"/>
      <c r="G206" s="310"/>
      <c r="H206" s="168">
        <v>28496</v>
      </c>
      <c r="I206" s="310"/>
      <c r="J206" s="168">
        <f>SUM(E206:H206)</f>
        <v>741654</v>
      </c>
      <c r="K206" s="168">
        <v>0</v>
      </c>
      <c r="L206" s="168">
        <v>150</v>
      </c>
      <c r="M206" s="168">
        <f>J206</f>
        <v>741654</v>
      </c>
      <c r="N206" s="168">
        <v>741654</v>
      </c>
      <c r="O206" s="168"/>
      <c r="P206" s="168"/>
      <c r="Q206" s="168">
        <v>741654</v>
      </c>
      <c r="R206" s="151"/>
    </row>
    <row r="209" spans="1:24" ht="15.75">
      <c r="A209" s="134" t="s">
        <v>161</v>
      </c>
      <c r="B209" s="134"/>
      <c r="C209" s="134"/>
      <c r="D209" s="134"/>
      <c r="E209" s="134"/>
      <c r="F209" s="299"/>
      <c r="G209" s="299"/>
      <c r="P209" s="199"/>
      <c r="X209"/>
    </row>
    <row r="210" spans="1:24" ht="15.75">
      <c r="A210" s="134"/>
      <c r="B210" s="134"/>
      <c r="C210" s="134"/>
      <c r="D210" s="134"/>
      <c r="E210" s="134"/>
      <c r="F210" s="299"/>
      <c r="G210" s="299"/>
      <c r="H210" s="134"/>
      <c r="I210" s="299"/>
      <c r="X210"/>
    </row>
    <row r="211" spans="1:24" ht="15" customHeight="1">
      <c r="A211" s="384" t="s">
        <v>57</v>
      </c>
      <c r="B211" s="375" t="s">
        <v>128</v>
      </c>
      <c r="C211" s="371" t="s">
        <v>192</v>
      </c>
      <c r="D211" s="371"/>
      <c r="E211" s="374" t="s">
        <v>58</v>
      </c>
      <c r="F211" s="374"/>
      <c r="G211" s="374"/>
      <c r="H211" s="374"/>
      <c r="I211" s="374"/>
      <c r="J211" s="374"/>
      <c r="K211" s="374" t="s">
        <v>194</v>
      </c>
      <c r="L211" s="385" t="s">
        <v>134</v>
      </c>
      <c r="M211" s="386" t="s">
        <v>109</v>
      </c>
      <c r="N211" s="386"/>
      <c r="O211" s="386"/>
      <c r="P211" s="386"/>
      <c r="Q211" s="374" t="s">
        <v>198</v>
      </c>
      <c r="R211" s="374" t="s">
        <v>10</v>
      </c>
      <c r="S211" s="374"/>
      <c r="T211" s="374" t="s">
        <v>197</v>
      </c>
      <c r="U211" s="376" t="s">
        <v>195</v>
      </c>
      <c r="V211" s="117" t="s">
        <v>113</v>
      </c>
      <c r="X211"/>
    </row>
    <row r="212" spans="1:24" ht="51.75" customHeight="1">
      <c r="A212" s="384"/>
      <c r="B212" s="375"/>
      <c r="C212" s="349" t="s">
        <v>193</v>
      </c>
      <c r="D212" s="348" t="s">
        <v>166</v>
      </c>
      <c r="E212" s="136" t="s">
        <v>59</v>
      </c>
      <c r="F212" s="331"/>
      <c r="G212" s="331"/>
      <c r="H212" s="136" t="s">
        <v>60</v>
      </c>
      <c r="I212" s="331"/>
      <c r="J212" s="244" t="s">
        <v>135</v>
      </c>
      <c r="K212" s="374"/>
      <c r="L212" s="385"/>
      <c r="M212" s="116" t="s">
        <v>136</v>
      </c>
      <c r="N212" s="135" t="s">
        <v>123</v>
      </c>
      <c r="O212" s="163" t="s">
        <v>139</v>
      </c>
      <c r="P212" s="163" t="s">
        <v>138</v>
      </c>
      <c r="Q212" s="374"/>
      <c r="R212" s="116" t="s">
        <v>137</v>
      </c>
      <c r="S212" s="116" t="s">
        <v>118</v>
      </c>
      <c r="T212" s="374"/>
      <c r="U212" s="375"/>
      <c r="V212" s="243" t="s">
        <v>132</v>
      </c>
      <c r="X212"/>
    </row>
    <row r="213" spans="1:53" ht="11.25" customHeight="1">
      <c r="A213" s="139">
        <v>1</v>
      </c>
      <c r="B213" s="139">
        <v>2</v>
      </c>
      <c r="C213" s="139">
        <v>3</v>
      </c>
      <c r="D213" s="139">
        <v>4</v>
      </c>
      <c r="E213" s="139">
        <v>5</v>
      </c>
      <c r="F213" s="328"/>
      <c r="G213" s="328"/>
      <c r="H213" s="139">
        <v>6</v>
      </c>
      <c r="I213" s="347"/>
      <c r="J213" s="140">
        <v>7</v>
      </c>
      <c r="K213" s="139">
        <v>8</v>
      </c>
      <c r="L213" s="117">
        <v>9</v>
      </c>
      <c r="M213" s="140">
        <v>10</v>
      </c>
      <c r="N213" s="245">
        <v>11</v>
      </c>
      <c r="O213" s="140">
        <v>12</v>
      </c>
      <c r="P213" s="140">
        <v>13</v>
      </c>
      <c r="Q213" s="140">
        <v>14</v>
      </c>
      <c r="R213" s="165">
        <v>15</v>
      </c>
      <c r="S213" s="139">
        <v>16</v>
      </c>
      <c r="T213" s="165">
        <v>17</v>
      </c>
      <c r="U213" s="139">
        <v>18</v>
      </c>
      <c r="V213" s="139">
        <v>16</v>
      </c>
      <c r="W213" s="245"/>
      <c r="X213" s="245"/>
      <c r="Y213" s="245"/>
      <c r="Z213" s="245"/>
      <c r="AA213" s="245"/>
      <c r="AB213" s="245"/>
      <c r="AC213" s="245"/>
      <c r="AD213" s="245"/>
      <c r="AE213" s="245"/>
      <c r="AF213" s="245"/>
      <c r="AG213" s="245"/>
      <c r="AH213" s="245"/>
      <c r="AI213" s="245"/>
      <c r="AJ213" s="245"/>
      <c r="AK213" s="245"/>
      <c r="AL213" s="245"/>
      <c r="AM213" s="245"/>
      <c r="AN213" s="245"/>
      <c r="AO213" s="245"/>
      <c r="AP213" s="245"/>
      <c r="AQ213" s="245"/>
      <c r="AR213" s="245"/>
      <c r="AS213" s="245"/>
      <c r="AT213" s="245"/>
      <c r="AU213" s="245"/>
      <c r="AV213" s="245"/>
      <c r="AW213" s="245"/>
      <c r="AX213" s="245"/>
      <c r="AY213" s="245"/>
      <c r="AZ213" s="245"/>
      <c r="BA213" s="245"/>
    </row>
    <row r="214" spans="1:22" ht="19.5" customHeight="1">
      <c r="A214" s="119" t="s">
        <v>100</v>
      </c>
      <c r="B214" s="117">
        <v>256</v>
      </c>
      <c r="C214" s="166">
        <v>16220</v>
      </c>
      <c r="D214" s="117"/>
      <c r="E214" s="143">
        <v>923397</v>
      </c>
      <c r="F214" s="302"/>
      <c r="G214" s="302"/>
      <c r="H214" s="143">
        <v>206355</v>
      </c>
      <c r="I214" s="302"/>
      <c r="J214" s="143">
        <v>238600</v>
      </c>
      <c r="K214" s="144">
        <f>E214+H214+J214</f>
        <v>1368352</v>
      </c>
      <c r="L214" s="118">
        <f>M214+N214+O214+P214</f>
        <v>405240</v>
      </c>
      <c r="M214" s="143">
        <v>153600</v>
      </c>
      <c r="N214" s="150">
        <v>238600</v>
      </c>
      <c r="O214" s="143">
        <v>200</v>
      </c>
      <c r="P214" s="143">
        <v>12840</v>
      </c>
      <c r="Q214" s="143">
        <f>K214-M214-N214</f>
        <v>976152</v>
      </c>
      <c r="R214" s="38">
        <v>976152</v>
      </c>
      <c r="S214" s="38"/>
      <c r="T214" s="118">
        <f>SUM(R214:S214)</f>
        <v>976152</v>
      </c>
      <c r="U214" s="118">
        <f>Q214/B214</f>
        <v>3813.09375</v>
      </c>
      <c r="V214" s="118"/>
    </row>
    <row r="215" spans="1:22" ht="19.5" customHeight="1">
      <c r="A215" s="119" t="s">
        <v>101</v>
      </c>
      <c r="B215" s="117">
        <v>230</v>
      </c>
      <c r="C215" s="166">
        <v>13339</v>
      </c>
      <c r="D215" s="117"/>
      <c r="E215" s="143">
        <v>748628</v>
      </c>
      <c r="F215" s="302"/>
      <c r="G215" s="302"/>
      <c r="H215" s="143">
        <v>289016</v>
      </c>
      <c r="I215" s="302"/>
      <c r="J215" s="143">
        <v>248000</v>
      </c>
      <c r="K215" s="144">
        <f>E215+H215+J215</f>
        <v>1285644</v>
      </c>
      <c r="L215" s="118">
        <f>M215+N215+O215+P215</f>
        <v>386188</v>
      </c>
      <c r="M215" s="143">
        <v>135000</v>
      </c>
      <c r="N215" s="150">
        <v>248000</v>
      </c>
      <c r="O215" s="143">
        <v>500</v>
      </c>
      <c r="P215" s="143">
        <v>2688</v>
      </c>
      <c r="Q215" s="143">
        <f>K215-M215-N215</f>
        <v>902644</v>
      </c>
      <c r="R215" s="38">
        <v>902644</v>
      </c>
      <c r="S215" s="38"/>
      <c r="T215" s="118">
        <f>SUM(R215:S215)</f>
        <v>902644</v>
      </c>
      <c r="U215" s="118">
        <f>Q215/B215</f>
        <v>3924.5391304347827</v>
      </c>
      <c r="V215" s="118"/>
    </row>
    <row r="216" spans="1:22" ht="19.5" customHeight="1">
      <c r="A216" s="119" t="s">
        <v>102</v>
      </c>
      <c r="B216" s="117">
        <v>82</v>
      </c>
      <c r="C216" s="166">
        <v>10100</v>
      </c>
      <c r="D216" s="117"/>
      <c r="E216" s="143">
        <v>451378</v>
      </c>
      <c r="F216" s="302"/>
      <c r="G216" s="302"/>
      <c r="H216" s="143">
        <v>114151</v>
      </c>
      <c r="I216" s="302"/>
      <c r="J216" s="143">
        <v>86081</v>
      </c>
      <c r="K216" s="144">
        <f>E216+H216+J216</f>
        <v>651610</v>
      </c>
      <c r="L216" s="118">
        <f>M216+N216+O216+P216</f>
        <v>145881</v>
      </c>
      <c r="M216" s="143">
        <v>57400</v>
      </c>
      <c r="N216" s="150">
        <v>86081</v>
      </c>
      <c r="O216" s="143"/>
      <c r="P216" s="143">
        <v>2400</v>
      </c>
      <c r="Q216" s="143">
        <f>K216-M216-N216</f>
        <v>508129</v>
      </c>
      <c r="R216" s="38">
        <v>508129</v>
      </c>
      <c r="S216" s="38"/>
      <c r="T216" s="118">
        <f>SUM(R216:S216)</f>
        <v>508129</v>
      </c>
      <c r="U216" s="118">
        <f>Q216/B216</f>
        <v>6196.695121951219</v>
      </c>
      <c r="V216" s="118"/>
    </row>
    <row r="217" spans="1:22" ht="19.5" customHeight="1">
      <c r="A217" s="178" t="s">
        <v>71</v>
      </c>
      <c r="B217" s="178">
        <f>SUM(B214:B216)</f>
        <v>568</v>
      </c>
      <c r="C217" s="157">
        <f>SUM(C214:C216)</f>
        <v>39659</v>
      </c>
      <c r="D217" s="178"/>
      <c r="E217" s="168">
        <f>SUM(E214:E216)</f>
        <v>2123403</v>
      </c>
      <c r="F217" s="310"/>
      <c r="G217" s="310"/>
      <c r="H217" s="168">
        <f>SUM(H214:H216)</f>
        <v>609522</v>
      </c>
      <c r="I217" s="310"/>
      <c r="J217" s="168">
        <f aca="true" t="shared" si="31" ref="J217:R217">SUM(J214:J216)</f>
        <v>572681</v>
      </c>
      <c r="K217" s="168">
        <f t="shared" si="31"/>
        <v>3305606</v>
      </c>
      <c r="L217" s="151">
        <f t="shared" si="31"/>
        <v>937309</v>
      </c>
      <c r="M217" s="168">
        <f t="shared" si="31"/>
        <v>346000</v>
      </c>
      <c r="N217" s="168">
        <f t="shared" si="31"/>
        <v>572681</v>
      </c>
      <c r="O217" s="168">
        <f t="shared" si="31"/>
        <v>700</v>
      </c>
      <c r="P217" s="168">
        <f t="shared" si="31"/>
        <v>17928</v>
      </c>
      <c r="Q217" s="168">
        <f t="shared" si="31"/>
        <v>2386925</v>
      </c>
      <c r="R217" s="151">
        <f t="shared" si="31"/>
        <v>2386925</v>
      </c>
      <c r="S217" s="151"/>
      <c r="T217" s="151">
        <f>SUM(T214:T216)</f>
        <v>2386925</v>
      </c>
      <c r="U217" s="118">
        <f>Q217/B217</f>
        <v>4202.332746478874</v>
      </c>
      <c r="V217" s="151"/>
    </row>
    <row r="218" spans="16:24" ht="12.75">
      <c r="P218" s="112"/>
      <c r="Q218" s="112"/>
      <c r="R218" s="112"/>
      <c r="X218"/>
    </row>
    <row r="219" spans="1:24" ht="15">
      <c r="A219" s="1"/>
      <c r="B219" s="1"/>
      <c r="C219" s="1"/>
      <c r="D219" s="1"/>
      <c r="E219" s="1"/>
      <c r="F219" s="317"/>
      <c r="G219" s="317"/>
      <c r="H219" s="1"/>
      <c r="I219" s="317"/>
      <c r="J219" s="114"/>
      <c r="K219" s="1"/>
      <c r="L219" s="1"/>
      <c r="M219" s="114"/>
      <c r="N219" s="114"/>
      <c r="O219" s="114"/>
      <c r="P219" s="1"/>
      <c r="X219"/>
    </row>
    <row r="220" spans="1:24" ht="57">
      <c r="A220" s="269" t="s">
        <v>144</v>
      </c>
      <c r="B220" s="179">
        <v>66</v>
      </c>
      <c r="C220" s="179"/>
      <c r="D220" s="179"/>
      <c r="E220" s="125"/>
      <c r="F220" s="332"/>
      <c r="G220" s="332"/>
      <c r="H220" s="125"/>
      <c r="I220" s="332"/>
      <c r="J220" s="183"/>
      <c r="K220" s="183"/>
      <c r="L220" s="36"/>
      <c r="M220" s="36"/>
      <c r="N220" s="36"/>
      <c r="O220" s="36"/>
      <c r="P220" s="36"/>
      <c r="Q220" s="36">
        <v>206910</v>
      </c>
      <c r="R220" s="36">
        <v>206910</v>
      </c>
      <c r="S220" s="36"/>
      <c r="T220" s="232">
        <v>206910</v>
      </c>
      <c r="U220" s="36">
        <f>Q220/B220</f>
        <v>3135</v>
      </c>
      <c r="V220" s="119"/>
      <c r="X220"/>
    </row>
    <row r="221" ht="12.75">
      <c r="X221"/>
    </row>
    <row r="222" spans="1:24" ht="15.75">
      <c r="A222" s="134" t="s">
        <v>162</v>
      </c>
      <c r="Q222" s="239">
        <f>SUM(Q223:Q224)</f>
        <v>13333</v>
      </c>
      <c r="T222" s="213"/>
      <c r="X222"/>
    </row>
    <row r="223" spans="1:24" ht="15.75">
      <c r="A223" s="134"/>
      <c r="O223" s="242"/>
      <c r="P223" s="122" t="s">
        <v>126</v>
      </c>
      <c r="Q223" s="112">
        <v>0</v>
      </c>
      <c r="T223" s="213"/>
      <c r="X223"/>
    </row>
    <row r="224" spans="1:24" ht="15.75">
      <c r="A224" s="134"/>
      <c r="O224" s="242"/>
      <c r="P224" s="122" t="s">
        <v>127</v>
      </c>
      <c r="Q224" s="242">
        <v>13333</v>
      </c>
      <c r="T224" s="213"/>
      <c r="X224"/>
    </row>
    <row r="225" spans="16:24" ht="15">
      <c r="P225" s="122"/>
      <c r="T225" s="213"/>
      <c r="X225"/>
    </row>
    <row r="226" spans="1:24" ht="15.75">
      <c r="A226" s="134" t="s">
        <v>163</v>
      </c>
      <c r="P226" s="122" t="s">
        <v>127</v>
      </c>
      <c r="Q226" s="189">
        <v>31846</v>
      </c>
      <c r="T226" s="213"/>
      <c r="X226"/>
    </row>
    <row r="231" spans="1:21" ht="15.75">
      <c r="A231" s="134" t="s">
        <v>189</v>
      </c>
      <c r="B231" s="134"/>
      <c r="C231" s="134"/>
      <c r="D231" s="134"/>
      <c r="E231" s="134"/>
      <c r="F231" s="299"/>
      <c r="G231" s="299"/>
      <c r="H231" s="134"/>
      <c r="I231" s="299"/>
      <c r="O231" s="199"/>
      <c r="U231" s="1"/>
    </row>
    <row r="232" spans="1:21" ht="12.75" customHeight="1">
      <c r="A232" s="377" t="s">
        <v>57</v>
      </c>
      <c r="B232" s="378" t="s">
        <v>107</v>
      </c>
      <c r="C232" s="371" t="s">
        <v>192</v>
      </c>
      <c r="D232" s="371"/>
      <c r="E232" s="380" t="s">
        <v>58</v>
      </c>
      <c r="F232" s="380"/>
      <c r="G232" s="380"/>
      <c r="H232" s="381"/>
      <c r="I232" s="344"/>
      <c r="J232" s="374" t="s">
        <v>194</v>
      </c>
      <c r="K232" s="373" t="s">
        <v>108</v>
      </c>
      <c r="L232" s="373" t="s">
        <v>109</v>
      </c>
      <c r="M232" s="373"/>
      <c r="N232" s="382"/>
      <c r="O232" s="372" t="s">
        <v>110</v>
      </c>
      <c r="P232" s="383" t="s">
        <v>10</v>
      </c>
      <c r="Q232" s="373"/>
      <c r="R232" s="373"/>
      <c r="S232" s="374" t="s">
        <v>125</v>
      </c>
      <c r="T232" s="375" t="s">
        <v>112</v>
      </c>
      <c r="U232" s="191" t="s">
        <v>113</v>
      </c>
    </row>
    <row r="233" spans="1:22" ht="51">
      <c r="A233" s="377"/>
      <c r="B233" s="379"/>
      <c r="C233" s="349" t="s">
        <v>193</v>
      </c>
      <c r="D233" s="348" t="s">
        <v>166</v>
      </c>
      <c r="E233" s="264" t="s">
        <v>59</v>
      </c>
      <c r="F233" s="333"/>
      <c r="G233" s="333"/>
      <c r="H233" s="164" t="s">
        <v>60</v>
      </c>
      <c r="I233" s="309"/>
      <c r="J233" s="374"/>
      <c r="K233" s="373"/>
      <c r="L233" s="163" t="s">
        <v>114</v>
      </c>
      <c r="M233" s="163" t="s">
        <v>139</v>
      </c>
      <c r="N233" s="283" t="s">
        <v>138</v>
      </c>
      <c r="O233" s="372"/>
      <c r="P233" s="288" t="s">
        <v>116</v>
      </c>
      <c r="Q233" s="202" t="s">
        <v>117</v>
      </c>
      <c r="R233" s="216" t="s">
        <v>118</v>
      </c>
      <c r="S233" s="374"/>
      <c r="T233" s="375"/>
      <c r="U233" s="217" t="s">
        <v>119</v>
      </c>
      <c r="V233" t="s">
        <v>120</v>
      </c>
    </row>
    <row r="234" spans="1:24" s="127" customFormat="1" ht="18" customHeight="1">
      <c r="A234" s="203">
        <v>1</v>
      </c>
      <c r="B234" s="203">
        <v>2</v>
      </c>
      <c r="C234" s="204">
        <v>3</v>
      </c>
      <c r="D234" s="204">
        <v>4</v>
      </c>
      <c r="E234" s="205">
        <v>5</v>
      </c>
      <c r="F234" s="301"/>
      <c r="G234" s="301"/>
      <c r="H234" s="205">
        <v>6</v>
      </c>
      <c r="I234" s="343"/>
      <c r="J234" s="206">
        <v>7</v>
      </c>
      <c r="K234" s="203">
        <v>8</v>
      </c>
      <c r="L234" s="206">
        <v>9</v>
      </c>
      <c r="M234" s="206">
        <v>10</v>
      </c>
      <c r="N234" s="206">
        <v>11</v>
      </c>
      <c r="O234" s="206">
        <v>12</v>
      </c>
      <c r="P234" s="206">
        <v>13</v>
      </c>
      <c r="Q234" s="206">
        <v>14</v>
      </c>
      <c r="R234" s="128">
        <v>15</v>
      </c>
      <c r="S234" s="203">
        <v>16</v>
      </c>
      <c r="T234" s="207">
        <v>17</v>
      </c>
      <c r="U234" s="128">
        <v>18</v>
      </c>
      <c r="X234" s="208"/>
    </row>
    <row r="235" spans="1:25" ht="24.75" customHeight="1">
      <c r="A235" s="118">
        <v>80101</v>
      </c>
      <c r="B235" s="142">
        <f>B21</f>
        <v>4230</v>
      </c>
      <c r="C235" s="142">
        <f>C21</f>
        <v>136959</v>
      </c>
      <c r="D235" s="142">
        <f>D21</f>
        <v>88908</v>
      </c>
      <c r="E235" s="142">
        <f>E21</f>
        <v>14224821</v>
      </c>
      <c r="F235" s="334"/>
      <c r="G235" s="334"/>
      <c r="H235" s="142">
        <f>H21</f>
        <v>1815076</v>
      </c>
      <c r="I235" s="334"/>
      <c r="J235" s="142">
        <f>J21</f>
        <v>16039897</v>
      </c>
      <c r="K235" s="142">
        <f>K21</f>
        <v>226997</v>
      </c>
      <c r="L235" s="142">
        <f>L21</f>
        <v>192200</v>
      </c>
      <c r="M235" s="142">
        <f>M21</f>
        <v>11500</v>
      </c>
      <c r="N235" s="142">
        <f>N21</f>
        <v>23297</v>
      </c>
      <c r="O235" s="247">
        <f>J235-L235</f>
        <v>15847697</v>
      </c>
      <c r="P235" s="247">
        <f>P21</f>
        <v>15474842</v>
      </c>
      <c r="Q235" s="247">
        <f>Q21</f>
        <v>0</v>
      </c>
      <c r="R235" s="247">
        <f>R21</f>
        <v>372855</v>
      </c>
      <c r="S235" s="247">
        <f aca="true" t="shared" si="32" ref="S235:S248">P235+Q235+R235</f>
        <v>15847697</v>
      </c>
      <c r="T235" s="247">
        <f>T21</f>
        <v>3746.500472813239</v>
      </c>
      <c r="U235" s="247">
        <f>U21</f>
        <v>0</v>
      </c>
      <c r="V235" s="123"/>
      <c r="W235" s="112"/>
      <c r="Y235" s="112"/>
    </row>
    <row r="236" spans="1:25" ht="24.75" customHeight="1">
      <c r="A236" s="118">
        <v>80102</v>
      </c>
      <c r="B236" s="142">
        <f>B29</f>
        <v>62</v>
      </c>
      <c r="C236" s="142">
        <f>C29</f>
        <v>28801</v>
      </c>
      <c r="D236" s="142">
        <f>D29</f>
        <v>0</v>
      </c>
      <c r="E236" s="142">
        <f>E29</f>
        <v>767750</v>
      </c>
      <c r="F236" s="334"/>
      <c r="G236" s="334"/>
      <c r="H236" s="142">
        <f>H29</f>
        <v>40108</v>
      </c>
      <c r="I236" s="334"/>
      <c r="J236" s="142">
        <f>J29</f>
        <v>807858</v>
      </c>
      <c r="K236" s="142">
        <f>K29</f>
        <v>1500</v>
      </c>
      <c r="L236" s="142">
        <f>L29</f>
        <v>0</v>
      </c>
      <c r="M236" s="142">
        <f>M29</f>
        <v>1500</v>
      </c>
      <c r="N236" s="142">
        <f>N29</f>
        <v>0</v>
      </c>
      <c r="O236" s="247">
        <f>J236-L236</f>
        <v>807858</v>
      </c>
      <c r="P236" s="247">
        <f>P29</f>
        <v>807858</v>
      </c>
      <c r="Q236" s="247">
        <f>Q29</f>
        <v>0</v>
      </c>
      <c r="R236" s="247">
        <f>R29</f>
        <v>0</v>
      </c>
      <c r="S236" s="247">
        <f t="shared" si="32"/>
        <v>807858</v>
      </c>
      <c r="T236" s="209"/>
      <c r="U236" s="118"/>
      <c r="V236" s="123"/>
      <c r="W236" s="112"/>
      <c r="Y236" s="112"/>
    </row>
    <row r="237" spans="1:25" ht="24.75" customHeight="1">
      <c r="A237" s="118">
        <v>80104</v>
      </c>
      <c r="B237" s="142">
        <f>B50</f>
        <v>1131</v>
      </c>
      <c r="C237" s="142">
        <f>C50</f>
        <v>94571</v>
      </c>
      <c r="D237" s="142">
        <f>D50</f>
        <v>47040</v>
      </c>
      <c r="E237" s="142">
        <f>E50</f>
        <v>5646836</v>
      </c>
      <c r="F237" s="334"/>
      <c r="G237" s="334"/>
      <c r="H237" s="142">
        <f>H50+J50</f>
        <v>1382278</v>
      </c>
      <c r="I237" s="334"/>
      <c r="J237" s="143">
        <f>SUM(E237:H237)</f>
        <v>7029114</v>
      </c>
      <c r="K237" s="144">
        <f>SUM(L237:N237)</f>
        <v>1590988</v>
      </c>
      <c r="L237" s="144">
        <f>M50+N50</f>
        <v>1590988</v>
      </c>
      <c r="M237" s="144"/>
      <c r="N237" s="144"/>
      <c r="O237" s="247">
        <f>J237-L237</f>
        <v>5438126</v>
      </c>
      <c r="P237" s="255"/>
      <c r="Q237" s="247">
        <f>Q50</f>
        <v>0</v>
      </c>
      <c r="R237" s="247">
        <f>P50</f>
        <v>5438126</v>
      </c>
      <c r="S237" s="247">
        <f t="shared" si="32"/>
        <v>5438126</v>
      </c>
      <c r="T237" s="209"/>
      <c r="U237" s="118"/>
      <c r="V237" s="112"/>
      <c r="W237" s="112"/>
      <c r="Y237" s="112"/>
    </row>
    <row r="238" spans="1:25" ht="24.75" customHeight="1">
      <c r="A238" s="118" t="s">
        <v>167</v>
      </c>
      <c r="B238" s="142">
        <f>B53</f>
        <v>495</v>
      </c>
      <c r="C238" s="142">
        <f>C53</f>
        <v>0</v>
      </c>
      <c r="D238" s="142">
        <f>D53</f>
        <v>0</v>
      </c>
      <c r="E238" s="142">
        <f>E53</f>
        <v>0</v>
      </c>
      <c r="F238" s="334"/>
      <c r="G238" s="334"/>
      <c r="H238" s="142">
        <f>H53</f>
        <v>0</v>
      </c>
      <c r="I238" s="334"/>
      <c r="J238" s="142">
        <f>J53</f>
        <v>0</v>
      </c>
      <c r="K238" s="142">
        <f>K53</f>
        <v>0</v>
      </c>
      <c r="L238" s="142">
        <f>L53</f>
        <v>0</v>
      </c>
      <c r="M238" s="142">
        <f>M53</f>
        <v>0</v>
      </c>
      <c r="N238" s="142">
        <f>N53</f>
        <v>0</v>
      </c>
      <c r="O238" s="291">
        <f>P53</f>
        <v>1659240</v>
      </c>
      <c r="P238" s="255"/>
      <c r="Q238" s="247">
        <f>Q53</f>
        <v>0</v>
      </c>
      <c r="R238" s="247">
        <f>P53</f>
        <v>1659240</v>
      </c>
      <c r="S238" s="247">
        <f t="shared" si="32"/>
        <v>1659240</v>
      </c>
      <c r="T238" s="209"/>
      <c r="U238" s="118"/>
      <c r="V238" s="112"/>
      <c r="W238" s="112"/>
      <c r="Y238" s="112"/>
    </row>
    <row r="239" spans="1:25" ht="24.75" customHeight="1">
      <c r="A239" s="118">
        <v>80110</v>
      </c>
      <c r="B239" s="142">
        <f>B86</f>
        <v>2431</v>
      </c>
      <c r="C239" s="142">
        <f>C86</f>
        <v>30860</v>
      </c>
      <c r="D239" s="142">
        <f>D86</f>
        <v>124243</v>
      </c>
      <c r="E239" s="142">
        <f>E86</f>
        <v>8639418</v>
      </c>
      <c r="F239" s="334"/>
      <c r="G239" s="334"/>
      <c r="H239" s="142">
        <f>H86</f>
        <v>910047</v>
      </c>
      <c r="I239" s="334"/>
      <c r="J239" s="142">
        <f>J86</f>
        <v>9549465</v>
      </c>
      <c r="K239" s="142">
        <f>K86</f>
        <v>26471</v>
      </c>
      <c r="L239" s="142">
        <f>L86</f>
        <v>0</v>
      </c>
      <c r="M239" s="142">
        <f>M86</f>
        <v>13211</v>
      </c>
      <c r="N239" s="142">
        <f>N86</f>
        <v>13260</v>
      </c>
      <c r="O239" s="247">
        <f>J239-L239</f>
        <v>9549465</v>
      </c>
      <c r="P239" s="247">
        <f>P86</f>
        <v>9102643</v>
      </c>
      <c r="Q239" s="247">
        <f>Q86</f>
        <v>446822</v>
      </c>
      <c r="R239" s="247">
        <f>R86</f>
        <v>0</v>
      </c>
      <c r="S239" s="247">
        <f t="shared" si="32"/>
        <v>9549465</v>
      </c>
      <c r="T239" s="209"/>
      <c r="U239" s="118"/>
      <c r="V239" s="123"/>
      <c r="W239" s="112"/>
      <c r="Y239" s="112"/>
    </row>
    <row r="240" spans="1:25" ht="24.75" customHeight="1">
      <c r="A240" s="118" t="s">
        <v>168</v>
      </c>
      <c r="B240" s="142">
        <f>B89</f>
        <v>410</v>
      </c>
      <c r="C240" s="142">
        <f>C89</f>
        <v>0</v>
      </c>
      <c r="D240" s="142">
        <f>D89</f>
        <v>0</v>
      </c>
      <c r="E240" s="142">
        <f>E89</f>
        <v>0</v>
      </c>
      <c r="F240" s="334"/>
      <c r="G240" s="334"/>
      <c r="H240" s="142">
        <f>H89</f>
        <v>0</v>
      </c>
      <c r="I240" s="334"/>
      <c r="J240" s="142">
        <f aca="true" t="shared" si="33" ref="J240:R240">J89</f>
        <v>0</v>
      </c>
      <c r="K240" s="142">
        <f t="shared" si="33"/>
        <v>0</v>
      </c>
      <c r="L240" s="142">
        <f t="shared" si="33"/>
        <v>0</v>
      </c>
      <c r="M240" s="142">
        <f t="shared" si="33"/>
        <v>0</v>
      </c>
      <c r="N240" s="142">
        <f t="shared" si="33"/>
        <v>0</v>
      </c>
      <c r="O240" s="291">
        <f t="shared" si="33"/>
        <v>1419939</v>
      </c>
      <c r="P240" s="247">
        <f t="shared" si="33"/>
        <v>1419939</v>
      </c>
      <c r="Q240" s="247">
        <f t="shared" si="33"/>
        <v>0</v>
      </c>
      <c r="R240" s="247">
        <f t="shared" si="33"/>
        <v>0</v>
      </c>
      <c r="S240" s="247">
        <f t="shared" si="32"/>
        <v>1419939</v>
      </c>
      <c r="T240" s="209"/>
      <c r="U240" s="118"/>
      <c r="V240" s="123"/>
      <c r="W240" s="112"/>
      <c r="Y240" s="112"/>
    </row>
    <row r="241" spans="1:25" ht="24.75" customHeight="1">
      <c r="A241" s="118">
        <v>80111</v>
      </c>
      <c r="B241" s="142">
        <f>B96</f>
        <v>45</v>
      </c>
      <c r="C241" s="142">
        <f>C96</f>
        <v>28369</v>
      </c>
      <c r="D241" s="142">
        <f>D96</f>
        <v>8140</v>
      </c>
      <c r="E241" s="142">
        <f>E96</f>
        <v>525194</v>
      </c>
      <c r="F241" s="334"/>
      <c r="G241" s="334"/>
      <c r="H241" s="142">
        <f>H96</f>
        <v>30511</v>
      </c>
      <c r="I241" s="334"/>
      <c r="J241" s="142">
        <f>J96</f>
        <v>555705</v>
      </c>
      <c r="K241" s="142">
        <f>K96</f>
        <v>0</v>
      </c>
      <c r="L241" s="142">
        <f>L96</f>
        <v>0</v>
      </c>
      <c r="M241" s="142">
        <f>M96</f>
        <v>0</v>
      </c>
      <c r="N241" s="142">
        <f>N96</f>
        <v>0</v>
      </c>
      <c r="O241" s="247">
        <f>J241-L241</f>
        <v>555705</v>
      </c>
      <c r="P241" s="247">
        <f>P96</f>
        <v>555705</v>
      </c>
      <c r="Q241" s="247">
        <f>Q96</f>
        <v>0</v>
      </c>
      <c r="R241" s="247">
        <f>R96</f>
        <v>0</v>
      </c>
      <c r="S241" s="247">
        <f t="shared" si="32"/>
        <v>555705</v>
      </c>
      <c r="T241" s="209"/>
      <c r="U241" s="118"/>
      <c r="V241" s="123"/>
      <c r="W241" s="112"/>
      <c r="Y241" s="112"/>
    </row>
    <row r="242" spans="1:53" ht="24.75" customHeight="1">
      <c r="A242" s="251">
        <v>80120</v>
      </c>
      <c r="B242" s="252">
        <f>B121</f>
        <v>2964</v>
      </c>
      <c r="C242" s="252">
        <f>C121</f>
        <v>94244</v>
      </c>
      <c r="D242" s="252">
        <f>D121</f>
        <v>0</v>
      </c>
      <c r="E242" s="252">
        <f>E121</f>
        <v>10141647</v>
      </c>
      <c r="F242" s="335"/>
      <c r="G242" s="335"/>
      <c r="H242" s="252">
        <f>H121</f>
        <v>1006195</v>
      </c>
      <c r="I242" s="335"/>
      <c r="J242" s="252">
        <f>J121</f>
        <v>11147842</v>
      </c>
      <c r="K242" s="252">
        <f>K121</f>
        <v>49362</v>
      </c>
      <c r="L242" s="252">
        <f>L121</f>
        <v>1800</v>
      </c>
      <c r="M242" s="252">
        <f>M121</f>
        <v>20460</v>
      </c>
      <c r="N242" s="252">
        <f>N121</f>
        <v>27102</v>
      </c>
      <c r="O242" s="247">
        <f>J242-L242</f>
        <v>11146042</v>
      </c>
      <c r="P242" s="247">
        <f>P121</f>
        <v>11146042</v>
      </c>
      <c r="Q242" s="247">
        <f>Q121</f>
        <v>0</v>
      </c>
      <c r="R242" s="247">
        <f>R121</f>
        <v>0</v>
      </c>
      <c r="S242" s="247">
        <f t="shared" si="32"/>
        <v>11146042</v>
      </c>
      <c r="T242" s="253"/>
      <c r="U242" s="246"/>
      <c r="V242" s="211"/>
      <c r="W242" s="112"/>
      <c r="X242" s="132"/>
      <c r="Y242" s="112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</row>
    <row r="243" spans="1:53" ht="24.75" customHeight="1">
      <c r="A243" s="254" t="s">
        <v>169</v>
      </c>
      <c r="B243" s="279">
        <f>B123</f>
        <v>486</v>
      </c>
      <c r="C243" s="279">
        <f>C123</f>
        <v>0</v>
      </c>
      <c r="D243" s="279">
        <f>D123</f>
        <v>0</v>
      </c>
      <c r="E243" s="279">
        <f>E123</f>
        <v>0</v>
      </c>
      <c r="F243" s="336"/>
      <c r="G243" s="336"/>
      <c r="H243" s="279">
        <f>H123</f>
        <v>0</v>
      </c>
      <c r="I243" s="336"/>
      <c r="J243" s="279">
        <f aca="true" t="shared" si="34" ref="J243:R243">J123</f>
        <v>0</v>
      </c>
      <c r="K243" s="279">
        <f t="shared" si="34"/>
        <v>0</v>
      </c>
      <c r="L243" s="279">
        <f t="shared" si="34"/>
        <v>0</v>
      </c>
      <c r="M243" s="279">
        <f t="shared" si="34"/>
        <v>0</v>
      </c>
      <c r="N243" s="284">
        <f t="shared" si="34"/>
        <v>0</v>
      </c>
      <c r="O243" s="279">
        <f t="shared" si="34"/>
        <v>980012</v>
      </c>
      <c r="P243" s="247">
        <f t="shared" si="34"/>
        <v>980012</v>
      </c>
      <c r="Q243" s="247">
        <f t="shared" si="34"/>
        <v>0</v>
      </c>
      <c r="R243" s="247">
        <f t="shared" si="34"/>
        <v>0</v>
      </c>
      <c r="S243" s="247">
        <f t="shared" si="32"/>
        <v>980012</v>
      </c>
      <c r="T243" s="265"/>
      <c r="U243" s="256"/>
      <c r="V243" s="211"/>
      <c r="W243" s="112"/>
      <c r="X243" s="132"/>
      <c r="Y243" s="112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</row>
    <row r="244" spans="1:21" ht="24.75" customHeight="1">
      <c r="A244" s="277">
        <v>80123</v>
      </c>
      <c r="B244" s="280">
        <f>B133</f>
        <v>393</v>
      </c>
      <c r="C244" s="278">
        <f>C133</f>
        <v>19207</v>
      </c>
      <c r="D244" s="278">
        <f>D133</f>
        <v>0</v>
      </c>
      <c r="E244" s="278">
        <f>E133</f>
        <v>1120445</v>
      </c>
      <c r="F244" s="337"/>
      <c r="G244" s="337"/>
      <c r="H244" s="278">
        <f>H133</f>
        <v>177374</v>
      </c>
      <c r="I244" s="337"/>
      <c r="J244" s="278">
        <f>J133</f>
        <v>1297819</v>
      </c>
      <c r="K244" s="278">
        <f>K133</f>
        <v>0</v>
      </c>
      <c r="L244" s="278">
        <f>L133</f>
        <v>0</v>
      </c>
      <c r="M244" s="278">
        <f>M133</f>
        <v>0</v>
      </c>
      <c r="N244" s="285">
        <f>N133</f>
        <v>0</v>
      </c>
      <c r="O244" s="247">
        <f>J244-L244</f>
        <v>1297819</v>
      </c>
      <c r="P244" s="247">
        <f>P133</f>
        <v>1297819</v>
      </c>
      <c r="Q244" s="247">
        <f>Q133</f>
        <v>0</v>
      </c>
      <c r="R244" s="247">
        <f>R133</f>
        <v>0</v>
      </c>
      <c r="S244" s="247">
        <f t="shared" si="32"/>
        <v>1297819</v>
      </c>
      <c r="T244" s="256"/>
      <c r="U244" s="255"/>
    </row>
    <row r="245" spans="1:21" ht="24.75" customHeight="1">
      <c r="A245" s="254" t="s">
        <v>170</v>
      </c>
      <c r="B245" s="281">
        <f>B135</f>
        <v>65</v>
      </c>
      <c r="C245" s="256">
        <f>C135</f>
        <v>0</v>
      </c>
      <c r="D245" s="256">
        <f>D135</f>
        <v>0</v>
      </c>
      <c r="E245" s="256">
        <f>E135</f>
        <v>0</v>
      </c>
      <c r="F245" s="338"/>
      <c r="G245" s="338"/>
      <c r="H245" s="256">
        <f>H135</f>
        <v>0</v>
      </c>
      <c r="I245" s="338"/>
      <c r="J245" s="256">
        <f aca="true" t="shared" si="35" ref="J245:R245">J135</f>
        <v>0</v>
      </c>
      <c r="K245" s="256">
        <f t="shared" si="35"/>
        <v>0</v>
      </c>
      <c r="L245" s="256">
        <f t="shared" si="35"/>
        <v>0</v>
      </c>
      <c r="M245" s="256">
        <f t="shared" si="35"/>
        <v>0</v>
      </c>
      <c r="N245" s="286">
        <f t="shared" si="35"/>
        <v>0</v>
      </c>
      <c r="O245" s="256">
        <f t="shared" si="35"/>
        <v>203775</v>
      </c>
      <c r="P245" s="247">
        <f t="shared" si="35"/>
        <v>203775</v>
      </c>
      <c r="Q245" s="247">
        <f t="shared" si="35"/>
        <v>0</v>
      </c>
      <c r="R245" s="247">
        <f t="shared" si="35"/>
        <v>0</v>
      </c>
      <c r="S245" s="247">
        <f t="shared" si="32"/>
        <v>203775</v>
      </c>
      <c r="T245" s="256"/>
      <c r="U245" s="255"/>
    </row>
    <row r="246" spans="1:21" ht="24.75" customHeight="1">
      <c r="A246" s="254">
        <v>80130</v>
      </c>
      <c r="B246" s="281">
        <f>B147</f>
        <v>2866</v>
      </c>
      <c r="C246" s="256">
        <f>C147</f>
        <v>200775</v>
      </c>
      <c r="D246" s="256">
        <f>D147</f>
        <v>0</v>
      </c>
      <c r="E246" s="256">
        <f>E147</f>
        <v>10829460</v>
      </c>
      <c r="F246" s="338"/>
      <c r="G246" s="338"/>
      <c r="H246" s="256">
        <f>H147</f>
        <v>1030382</v>
      </c>
      <c r="I246" s="338"/>
      <c r="J246" s="256">
        <f>J147</f>
        <v>11859842</v>
      </c>
      <c r="K246" s="256">
        <f>K147</f>
        <v>53040</v>
      </c>
      <c r="L246" s="256">
        <f>L147</f>
        <v>0</v>
      </c>
      <c r="M246" s="256">
        <f>M147</f>
        <v>16460</v>
      </c>
      <c r="N246" s="286">
        <f>N147</f>
        <v>36580</v>
      </c>
      <c r="O246" s="247">
        <f>J246-L246</f>
        <v>11859842</v>
      </c>
      <c r="P246" s="247">
        <f>P147</f>
        <v>11859842</v>
      </c>
      <c r="Q246" s="247">
        <f>Q147</f>
        <v>0</v>
      </c>
      <c r="R246" s="247">
        <f>R147</f>
        <v>0</v>
      </c>
      <c r="S246" s="247">
        <f t="shared" si="32"/>
        <v>11859842</v>
      </c>
      <c r="T246" s="256"/>
      <c r="U246" s="255"/>
    </row>
    <row r="247" spans="1:21" ht="24.75" customHeight="1">
      <c r="A247" s="254" t="s">
        <v>171</v>
      </c>
      <c r="B247" s="281">
        <f>B149</f>
        <v>1026</v>
      </c>
      <c r="C247" s="281">
        <f>C149</f>
        <v>0</v>
      </c>
      <c r="D247" s="281">
        <f>D149</f>
        <v>0</v>
      </c>
      <c r="E247" s="281">
        <f>E149</f>
        <v>0</v>
      </c>
      <c r="F247" s="339"/>
      <c r="G247" s="339"/>
      <c r="H247" s="281">
        <f>H149</f>
        <v>0</v>
      </c>
      <c r="I247" s="339"/>
      <c r="J247" s="281">
        <f aca="true" t="shared" si="36" ref="J247:R247">J149</f>
        <v>0</v>
      </c>
      <c r="K247" s="281">
        <f t="shared" si="36"/>
        <v>0</v>
      </c>
      <c r="L247" s="281">
        <f t="shared" si="36"/>
        <v>0</v>
      </c>
      <c r="M247" s="281">
        <f t="shared" si="36"/>
        <v>0</v>
      </c>
      <c r="N247" s="287">
        <f t="shared" si="36"/>
        <v>0</v>
      </c>
      <c r="O247" s="281">
        <f t="shared" si="36"/>
        <v>2457147</v>
      </c>
      <c r="P247" s="247">
        <f t="shared" si="36"/>
        <v>2457147</v>
      </c>
      <c r="Q247" s="247">
        <f t="shared" si="36"/>
        <v>0</v>
      </c>
      <c r="R247" s="247">
        <f t="shared" si="36"/>
        <v>0</v>
      </c>
      <c r="S247" s="247">
        <f t="shared" si="32"/>
        <v>2457147</v>
      </c>
      <c r="T247" s="256"/>
      <c r="U247" s="255"/>
    </row>
    <row r="248" spans="1:21" ht="24.75" customHeight="1">
      <c r="A248" s="254">
        <v>80134</v>
      </c>
      <c r="B248" s="281">
        <f>B155</f>
        <v>48</v>
      </c>
      <c r="C248" s="256">
        <f>C155</f>
        <v>10051</v>
      </c>
      <c r="D248" s="256">
        <f>D155</f>
        <v>8200</v>
      </c>
      <c r="E248" s="256">
        <f>E155</f>
        <v>253015</v>
      </c>
      <c r="F248" s="338"/>
      <c r="G248" s="338"/>
      <c r="H248" s="256">
        <f>H155</f>
        <v>37267</v>
      </c>
      <c r="I248" s="338"/>
      <c r="J248" s="256">
        <f>J155</f>
        <v>290282</v>
      </c>
      <c r="K248" s="256">
        <f>K155</f>
        <v>0</v>
      </c>
      <c r="L248" s="256">
        <f>L155</f>
        <v>0</v>
      </c>
      <c r="M248" s="256">
        <f>M155</f>
        <v>0</v>
      </c>
      <c r="N248" s="286">
        <f>N155</f>
        <v>0</v>
      </c>
      <c r="O248" s="247">
        <f>J248-L248</f>
        <v>290282</v>
      </c>
      <c r="P248" s="247">
        <f>P155</f>
        <v>290282</v>
      </c>
      <c r="Q248" s="247">
        <f>Q155</f>
        <v>0</v>
      </c>
      <c r="R248" s="247">
        <f>R155</f>
        <v>0</v>
      </c>
      <c r="S248" s="247">
        <f t="shared" si="32"/>
        <v>290282</v>
      </c>
      <c r="T248" s="256"/>
      <c r="U248" s="255"/>
    </row>
    <row r="249" spans="1:21" ht="24.75" customHeight="1">
      <c r="A249" s="254">
        <v>80140</v>
      </c>
      <c r="B249" s="281">
        <f>B161</f>
        <v>0</v>
      </c>
      <c r="C249" s="256">
        <f>C161</f>
        <v>17915</v>
      </c>
      <c r="D249" s="256">
        <f>D161</f>
        <v>0</v>
      </c>
      <c r="E249" s="256">
        <f>E161</f>
        <v>1142936</v>
      </c>
      <c r="F249" s="338"/>
      <c r="G249" s="338"/>
      <c r="H249" s="256">
        <f>H161</f>
        <v>276746</v>
      </c>
      <c r="I249" s="338"/>
      <c r="J249" s="256">
        <f>J161</f>
        <v>1419682</v>
      </c>
      <c r="K249" s="256">
        <f>K161</f>
        <v>236826</v>
      </c>
      <c r="L249" s="256">
        <f>L161</f>
        <v>220000</v>
      </c>
      <c r="M249" s="256">
        <f>M161</f>
        <v>2200</v>
      </c>
      <c r="N249" s="286">
        <f>N161</f>
        <v>14626</v>
      </c>
      <c r="O249" s="247">
        <f>J249-L249</f>
        <v>1199682</v>
      </c>
      <c r="P249" s="289">
        <f>P161</f>
        <v>1064409</v>
      </c>
      <c r="R249" s="289">
        <f>R161</f>
        <v>135273</v>
      </c>
      <c r="S249" s="247" t="e">
        <f>P249+R249+#REF!</f>
        <v>#REF!</v>
      </c>
      <c r="T249" s="256"/>
      <c r="U249" s="255"/>
    </row>
    <row r="250" spans="1:21" ht="21" customHeight="1">
      <c r="A250" s="254">
        <v>80146</v>
      </c>
      <c r="B250" s="281"/>
      <c r="C250" s="256"/>
      <c r="D250" s="256"/>
      <c r="E250" s="256"/>
      <c r="F250" s="338"/>
      <c r="G250" s="338"/>
      <c r="H250" s="256"/>
      <c r="I250" s="338"/>
      <c r="J250" s="256"/>
      <c r="K250" s="256"/>
      <c r="L250" s="256"/>
      <c r="M250" s="256"/>
      <c r="N250" s="286"/>
      <c r="O250" s="247">
        <f>O163</f>
        <v>324519</v>
      </c>
      <c r="P250" s="289">
        <f>O163</f>
        <v>324519</v>
      </c>
      <c r="Q250" s="289">
        <f>P163</f>
        <v>0</v>
      </c>
      <c r="R250" s="289">
        <f>Q163</f>
        <v>0</v>
      </c>
      <c r="S250" s="247">
        <f>P250+Q250+R250</f>
        <v>324519</v>
      </c>
      <c r="T250" s="256"/>
      <c r="U250" s="255"/>
    </row>
    <row r="251" spans="1:21" ht="21" customHeight="1">
      <c r="A251" s="254">
        <v>80195</v>
      </c>
      <c r="B251" s="281"/>
      <c r="C251" s="256"/>
      <c r="D251" s="256"/>
      <c r="E251" s="256"/>
      <c r="F251" s="338"/>
      <c r="G251" s="338"/>
      <c r="H251" s="256"/>
      <c r="I251" s="338"/>
      <c r="J251" s="256"/>
      <c r="K251" s="256"/>
      <c r="L251" s="256"/>
      <c r="M251" s="256"/>
      <c r="N251" s="286"/>
      <c r="O251" s="247">
        <f>O167</f>
        <v>605148</v>
      </c>
      <c r="P251" s="289">
        <f>O167</f>
        <v>605148</v>
      </c>
      <c r="Q251" s="289">
        <f>P167</f>
        <v>0</v>
      </c>
      <c r="R251" s="289">
        <f>Q167</f>
        <v>0</v>
      </c>
      <c r="S251" s="247">
        <f>P251+Q251+R251</f>
        <v>605148</v>
      </c>
      <c r="T251" s="256"/>
      <c r="U251" s="255"/>
    </row>
    <row r="252" spans="1:24" s="259" customFormat="1" ht="24.75" customHeight="1">
      <c r="A252" s="257" t="s">
        <v>103</v>
      </c>
      <c r="B252" s="282">
        <f>SUM(B235:B251)</f>
        <v>16652</v>
      </c>
      <c r="C252" s="282">
        <f>SUM(C235:C251)</f>
        <v>661752</v>
      </c>
      <c r="D252" s="282">
        <f>SUM(D235:D251)</f>
        <v>276531</v>
      </c>
      <c r="E252" s="282">
        <f>SUM(E235:E251)</f>
        <v>53291522</v>
      </c>
      <c r="F252" s="340"/>
      <c r="G252" s="340"/>
      <c r="H252" s="282">
        <f>SUM(H235:H251)</f>
        <v>6705984</v>
      </c>
      <c r="I252" s="340"/>
      <c r="J252" s="282">
        <f aca="true" t="shared" si="37" ref="J252:R252">SUM(J235:J251)</f>
        <v>59997506</v>
      </c>
      <c r="K252" s="282">
        <f t="shared" si="37"/>
        <v>2185184</v>
      </c>
      <c r="L252" s="282">
        <f t="shared" si="37"/>
        <v>2004988</v>
      </c>
      <c r="M252" s="282">
        <f t="shared" si="37"/>
        <v>65331</v>
      </c>
      <c r="N252" s="282">
        <f t="shared" si="37"/>
        <v>114865</v>
      </c>
      <c r="O252" s="282">
        <f t="shared" si="37"/>
        <v>65642298</v>
      </c>
      <c r="P252" s="290">
        <f t="shared" si="37"/>
        <v>57589982</v>
      </c>
      <c r="Q252" s="290">
        <f t="shared" si="37"/>
        <v>446822</v>
      </c>
      <c r="R252" s="290">
        <f t="shared" si="37"/>
        <v>7605494</v>
      </c>
      <c r="S252" s="247">
        <f>P252+Q252+R252</f>
        <v>65642298</v>
      </c>
      <c r="T252" s="258"/>
      <c r="U252" s="257"/>
      <c r="X252" s="260"/>
    </row>
    <row r="253" spans="1:21" ht="12.75" customHeight="1">
      <c r="A253" s="255"/>
      <c r="B253" s="281"/>
      <c r="C253" s="256"/>
      <c r="D253" s="256"/>
      <c r="E253" s="256"/>
      <c r="F253" s="338"/>
      <c r="G253" s="338"/>
      <c r="H253" s="256"/>
      <c r="I253" s="338"/>
      <c r="J253" s="256"/>
      <c r="K253" s="256"/>
      <c r="L253" s="256"/>
      <c r="M253" s="256"/>
      <c r="N253" s="286"/>
      <c r="O253" s="256"/>
      <c r="P253" s="289"/>
      <c r="Q253" s="256"/>
      <c r="R253" s="256"/>
      <c r="S253" s="256"/>
      <c r="T253" s="256"/>
      <c r="U253" s="255"/>
    </row>
    <row r="254" spans="1:21" ht="24.75" customHeight="1">
      <c r="A254" s="254">
        <v>85401</v>
      </c>
      <c r="B254" s="281">
        <f>B198</f>
        <v>0</v>
      </c>
      <c r="C254" s="256">
        <f>C198</f>
        <v>27070</v>
      </c>
      <c r="D254" s="256">
        <f>D198</f>
        <v>15254</v>
      </c>
      <c r="E254" s="256">
        <f>E198</f>
        <v>1195301</v>
      </c>
      <c r="F254" s="338"/>
      <c r="G254" s="338"/>
      <c r="H254" s="256">
        <f>H198+J198</f>
        <v>748439</v>
      </c>
      <c r="I254" s="338"/>
      <c r="J254" s="256">
        <f>SUM(E254:H254)</f>
        <v>1943740</v>
      </c>
      <c r="K254" s="256">
        <f>K198</f>
        <v>1943740</v>
      </c>
      <c r="L254" s="256">
        <f>M198+N198</f>
        <v>647319</v>
      </c>
      <c r="M254" s="256"/>
      <c r="N254" s="286"/>
      <c r="O254" s="256">
        <f>J254-L254</f>
        <v>1296421</v>
      </c>
      <c r="P254" s="289"/>
      <c r="Q254" s="256"/>
      <c r="R254" s="256">
        <v>1296421</v>
      </c>
      <c r="S254" s="256">
        <f aca="true" t="shared" si="38" ref="S254:S259">SUM(P254:R254)</f>
        <v>1296421</v>
      </c>
      <c r="T254" s="256"/>
      <c r="U254" s="255"/>
    </row>
    <row r="255" spans="1:21" ht="24.75" customHeight="1">
      <c r="A255" s="254">
        <v>85406</v>
      </c>
      <c r="B255" s="281">
        <f>B206</f>
        <v>0</v>
      </c>
      <c r="C255" s="256">
        <f>C206</f>
        <v>27269</v>
      </c>
      <c r="D255" s="256">
        <f>D206</f>
        <v>0</v>
      </c>
      <c r="E255" s="256">
        <f>E206</f>
        <v>713158</v>
      </c>
      <c r="F255" s="338"/>
      <c r="G255" s="338"/>
      <c r="H255" s="256">
        <f>H206</f>
        <v>28496</v>
      </c>
      <c r="I255" s="338"/>
      <c r="J255" s="256">
        <f>J206</f>
        <v>741654</v>
      </c>
      <c r="K255" s="256">
        <f>K206</f>
        <v>0</v>
      </c>
      <c r="L255" s="256"/>
      <c r="M255" s="256">
        <v>150</v>
      </c>
      <c r="N255" s="286"/>
      <c r="O255" s="256">
        <f>J255-L255</f>
        <v>741654</v>
      </c>
      <c r="P255" s="256">
        <v>741654</v>
      </c>
      <c r="Q255" s="256"/>
      <c r="R255" s="256"/>
      <c r="S255" s="256">
        <f t="shared" si="38"/>
        <v>741654</v>
      </c>
      <c r="T255" s="256"/>
      <c r="U255" s="255"/>
    </row>
    <row r="256" spans="1:21" ht="24.75" customHeight="1">
      <c r="A256" s="254">
        <v>85410</v>
      </c>
      <c r="B256" s="281">
        <v>0</v>
      </c>
      <c r="C256" s="256">
        <f>C217</f>
        <v>39659</v>
      </c>
      <c r="D256" s="256">
        <f>D217</f>
        <v>0</v>
      </c>
      <c r="E256" s="256">
        <f>E217</f>
        <v>2123403</v>
      </c>
      <c r="F256" s="338"/>
      <c r="G256" s="338"/>
      <c r="H256" s="256">
        <f>H217+J217</f>
        <v>1182203</v>
      </c>
      <c r="I256" s="338"/>
      <c r="J256" s="256">
        <f>SUM(E256:H256)</f>
        <v>3305606</v>
      </c>
      <c r="K256" s="256">
        <f>L256+M256+N256</f>
        <v>937309</v>
      </c>
      <c r="L256" s="256">
        <f>M217+N217</f>
        <v>918681</v>
      </c>
      <c r="M256" s="256">
        <f>O217</f>
        <v>700</v>
      </c>
      <c r="N256" s="286">
        <f>P217</f>
        <v>17928</v>
      </c>
      <c r="O256" s="256">
        <f>J256-L256</f>
        <v>2386925</v>
      </c>
      <c r="P256" s="256">
        <v>2386925</v>
      </c>
      <c r="Q256" s="256"/>
      <c r="R256" s="256"/>
      <c r="S256" s="256">
        <f t="shared" si="38"/>
        <v>2386925</v>
      </c>
      <c r="T256" s="256"/>
      <c r="U256" s="255"/>
    </row>
    <row r="257" spans="1:21" ht="21.75" customHeight="1">
      <c r="A257" s="254" t="s">
        <v>172</v>
      </c>
      <c r="B257" s="256">
        <v>0</v>
      </c>
      <c r="C257" s="256">
        <f>C220</f>
        <v>0</v>
      </c>
      <c r="D257" s="256">
        <f>D220</f>
        <v>0</v>
      </c>
      <c r="E257" s="256">
        <f>E220</f>
        <v>0</v>
      </c>
      <c r="F257" s="338"/>
      <c r="G257" s="338"/>
      <c r="H257" s="256">
        <f>H220</f>
        <v>0</v>
      </c>
      <c r="I257" s="338"/>
      <c r="J257" s="256">
        <f>J220</f>
        <v>0</v>
      </c>
      <c r="K257" s="256">
        <f>K220</f>
        <v>0</v>
      </c>
      <c r="L257" s="256">
        <f>L220</f>
        <v>0</v>
      </c>
      <c r="M257" s="256">
        <f>M220</f>
        <v>0</v>
      </c>
      <c r="N257" s="286">
        <f>N220</f>
        <v>0</v>
      </c>
      <c r="O257" s="256">
        <f>Q220</f>
        <v>206910</v>
      </c>
      <c r="P257" s="256">
        <v>206910</v>
      </c>
      <c r="Q257" s="255"/>
      <c r="R257" s="256"/>
      <c r="S257" s="256">
        <f t="shared" si="38"/>
        <v>206910</v>
      </c>
      <c r="T257" s="113"/>
      <c r="U257" s="12"/>
    </row>
    <row r="258" spans="1:21" ht="24.75" customHeight="1">
      <c r="A258" s="254">
        <v>85446</v>
      </c>
      <c r="B258" s="256"/>
      <c r="C258" s="256"/>
      <c r="D258" s="256"/>
      <c r="E258" s="256"/>
      <c r="F258" s="338"/>
      <c r="G258" s="338"/>
      <c r="H258" s="256"/>
      <c r="I258" s="338"/>
      <c r="J258" s="256"/>
      <c r="K258" s="256"/>
      <c r="L258" s="256"/>
      <c r="M258" s="256"/>
      <c r="N258" s="286"/>
      <c r="O258" s="256">
        <f>Q222</f>
        <v>13333</v>
      </c>
      <c r="P258" s="256">
        <v>13333</v>
      </c>
      <c r="Q258" s="255"/>
      <c r="R258" s="256"/>
      <c r="S258" s="256">
        <f t="shared" si="38"/>
        <v>13333</v>
      </c>
      <c r="T258" s="113"/>
      <c r="U258" s="12"/>
    </row>
    <row r="259" spans="1:21" ht="24.75" customHeight="1">
      <c r="A259" s="254">
        <v>85495</v>
      </c>
      <c r="B259" s="256"/>
      <c r="C259" s="256"/>
      <c r="D259" s="256"/>
      <c r="E259" s="256"/>
      <c r="F259" s="338"/>
      <c r="G259" s="338"/>
      <c r="H259" s="256"/>
      <c r="I259" s="338"/>
      <c r="J259" s="256"/>
      <c r="K259" s="256"/>
      <c r="L259" s="256"/>
      <c r="M259" s="256"/>
      <c r="N259" s="286"/>
      <c r="O259" s="256">
        <f>Q226</f>
        <v>31846</v>
      </c>
      <c r="P259" s="256">
        <v>31846</v>
      </c>
      <c r="Q259" s="255"/>
      <c r="R259" s="256"/>
      <c r="S259" s="256">
        <f t="shared" si="38"/>
        <v>31846</v>
      </c>
      <c r="T259" s="113"/>
      <c r="U259" s="12"/>
    </row>
    <row r="260" spans="1:20" ht="24.75" customHeight="1">
      <c r="A260" s="257" t="s">
        <v>104</v>
      </c>
      <c r="B260" s="256">
        <f>SUM(B254:B259)</f>
        <v>0</v>
      </c>
      <c r="C260" s="256">
        <f>SUM(C254:C259)</f>
        <v>93998</v>
      </c>
      <c r="D260" s="256">
        <f>SUM(D254:D259)</f>
        <v>15254</v>
      </c>
      <c r="E260" s="256">
        <f>SUM(E254:E259)</f>
        <v>4031862</v>
      </c>
      <c r="F260" s="338"/>
      <c r="G260" s="338"/>
      <c r="H260" s="256">
        <f>SUM(H254:H259)</f>
        <v>1959138</v>
      </c>
      <c r="I260" s="338"/>
      <c r="J260" s="256">
        <f aca="true" t="shared" si="39" ref="J260:S260">SUM(J254:J259)</f>
        <v>5991000</v>
      </c>
      <c r="K260" s="256">
        <f t="shared" si="39"/>
        <v>2881049</v>
      </c>
      <c r="L260" s="256">
        <f t="shared" si="39"/>
        <v>1566000</v>
      </c>
      <c r="M260" s="256">
        <f t="shared" si="39"/>
        <v>850</v>
      </c>
      <c r="N260" s="256">
        <f t="shared" si="39"/>
        <v>17928</v>
      </c>
      <c r="O260" s="256">
        <f t="shared" si="39"/>
        <v>4677089</v>
      </c>
      <c r="P260" s="256">
        <f t="shared" si="39"/>
        <v>3380668</v>
      </c>
      <c r="Q260" s="256">
        <f t="shared" si="39"/>
        <v>0</v>
      </c>
      <c r="R260" s="256">
        <f t="shared" si="39"/>
        <v>1296421</v>
      </c>
      <c r="S260" s="256">
        <f t="shared" si="39"/>
        <v>4677089</v>
      </c>
      <c r="T260" s="112"/>
    </row>
    <row r="261" spans="2:20" ht="12.75">
      <c r="B261" s="112"/>
      <c r="C261" s="112"/>
      <c r="D261" s="112"/>
      <c r="E261" s="112"/>
      <c r="F261" s="341"/>
      <c r="G261" s="341"/>
      <c r="H261" s="112"/>
      <c r="I261" s="341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</row>
    <row r="262" spans="1:24" s="153" customFormat="1" ht="31.5" customHeight="1">
      <c r="A262" s="296" t="s">
        <v>173</v>
      </c>
      <c r="B262" s="268">
        <f>B252+B260</f>
        <v>16652</v>
      </c>
      <c r="C262" s="268">
        <f>C252+C260</f>
        <v>755750</v>
      </c>
      <c r="D262" s="268">
        <f>D252+D260</f>
        <v>291785</v>
      </c>
      <c r="E262" s="268">
        <f>E252+E260</f>
        <v>57323384</v>
      </c>
      <c r="F262" s="342"/>
      <c r="G262" s="342"/>
      <c r="H262" s="268">
        <f>H252+H260</f>
        <v>8665122</v>
      </c>
      <c r="I262" s="342"/>
      <c r="J262" s="268">
        <f aca="true" t="shared" si="40" ref="J262:S262">J252+J260</f>
        <v>65988506</v>
      </c>
      <c r="K262" s="268">
        <f t="shared" si="40"/>
        <v>5066233</v>
      </c>
      <c r="L262" s="268">
        <f t="shared" si="40"/>
        <v>3570988</v>
      </c>
      <c r="M262" s="268">
        <f t="shared" si="40"/>
        <v>66181</v>
      </c>
      <c r="N262" s="268">
        <f t="shared" si="40"/>
        <v>132793</v>
      </c>
      <c r="O262" s="268">
        <f t="shared" si="40"/>
        <v>70319387</v>
      </c>
      <c r="P262" s="268">
        <f t="shared" si="40"/>
        <v>60970650</v>
      </c>
      <c r="Q262" s="268">
        <f t="shared" si="40"/>
        <v>446822</v>
      </c>
      <c r="R262" s="268">
        <f t="shared" si="40"/>
        <v>8901915</v>
      </c>
      <c r="S262" s="268">
        <f t="shared" si="40"/>
        <v>70319387</v>
      </c>
      <c r="T262" s="213"/>
      <c r="X262" s="213"/>
    </row>
    <row r="263" spans="2:20" ht="12.75">
      <c r="B263" s="112"/>
      <c r="C263" s="112"/>
      <c r="D263" s="112"/>
      <c r="E263" s="112"/>
      <c r="F263" s="341"/>
      <c r="G263" s="341"/>
      <c r="H263" s="112"/>
      <c r="I263" s="341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</row>
    <row r="264" spans="2:20" ht="12.75">
      <c r="B264" s="112"/>
      <c r="C264" s="112"/>
      <c r="D264" s="112"/>
      <c r="E264" s="112"/>
      <c r="F264" s="341"/>
      <c r="G264" s="341"/>
      <c r="H264" s="112"/>
      <c r="I264" s="341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</row>
    <row r="265" spans="1:20" ht="12.75">
      <c r="A265" s="133"/>
      <c r="B265" s="112"/>
      <c r="C265" s="112"/>
      <c r="D265" s="112"/>
      <c r="E265" s="112"/>
      <c r="F265" s="341"/>
      <c r="G265" s="341"/>
      <c r="H265" s="112"/>
      <c r="I265" s="341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</row>
    <row r="266" spans="1:20" ht="29.25" customHeight="1">
      <c r="A266" s="294" t="s">
        <v>180</v>
      </c>
      <c r="B266" s="256">
        <f>B235+B239</f>
        <v>6661</v>
      </c>
      <c r="C266" s="256">
        <f>C235+C239</f>
        <v>167819</v>
      </c>
      <c r="D266" s="256">
        <f>D235+D239</f>
        <v>213151</v>
      </c>
      <c r="E266" s="256">
        <f>E235+E239</f>
        <v>22864239</v>
      </c>
      <c r="F266" s="338"/>
      <c r="G266" s="338"/>
      <c r="H266" s="256">
        <f>H235+H239</f>
        <v>2725123</v>
      </c>
      <c r="I266" s="338"/>
      <c r="J266" s="256">
        <f aca="true" t="shared" si="41" ref="J266:R266">J235+J239</f>
        <v>25589362</v>
      </c>
      <c r="K266" s="256">
        <f t="shared" si="41"/>
        <v>253468</v>
      </c>
      <c r="L266" s="256">
        <f t="shared" si="41"/>
        <v>192200</v>
      </c>
      <c r="M266" s="256">
        <f t="shared" si="41"/>
        <v>24711</v>
      </c>
      <c r="N266" s="256">
        <f t="shared" si="41"/>
        <v>36557</v>
      </c>
      <c r="O266" s="256">
        <f t="shared" si="41"/>
        <v>25397162</v>
      </c>
      <c r="P266" s="256">
        <f t="shared" si="41"/>
        <v>24577485</v>
      </c>
      <c r="Q266" s="256">
        <f t="shared" si="41"/>
        <v>446822</v>
      </c>
      <c r="R266" s="256">
        <f t="shared" si="41"/>
        <v>372855</v>
      </c>
      <c r="S266" s="256">
        <f>P266+Q266+R266</f>
        <v>25397162</v>
      </c>
      <c r="T266" s="112"/>
    </row>
    <row r="267" spans="1:20" ht="21" customHeight="1">
      <c r="A267" s="263" t="s">
        <v>187</v>
      </c>
      <c r="B267" s="256"/>
      <c r="C267" s="256"/>
      <c r="D267" s="256"/>
      <c r="E267" s="256"/>
      <c r="F267" s="338"/>
      <c r="G267" s="338"/>
      <c r="H267" s="256"/>
      <c r="I267" s="338"/>
      <c r="J267" s="256"/>
      <c r="K267" s="256"/>
      <c r="L267" s="256"/>
      <c r="M267" s="256"/>
      <c r="N267" s="256"/>
      <c r="O267" s="256">
        <f>O164</f>
        <v>177833</v>
      </c>
      <c r="P267" s="256">
        <f>O164</f>
        <v>177833</v>
      </c>
      <c r="Q267" s="256">
        <f>Q164</f>
        <v>0</v>
      </c>
      <c r="R267" s="256">
        <f>R164</f>
        <v>0</v>
      </c>
      <c r="S267" s="256">
        <f>P267+Q267+R267</f>
        <v>177833</v>
      </c>
      <c r="T267" s="112"/>
    </row>
    <row r="268" spans="1:20" ht="26.25" customHeight="1">
      <c r="A268" s="263" t="s">
        <v>188</v>
      </c>
      <c r="B268" s="256"/>
      <c r="C268" s="256"/>
      <c r="D268" s="256"/>
      <c r="E268" s="256"/>
      <c r="F268" s="338"/>
      <c r="G268" s="338"/>
      <c r="H268" s="256"/>
      <c r="I268" s="338"/>
      <c r="J268" s="256"/>
      <c r="K268" s="256"/>
      <c r="L268" s="256"/>
      <c r="M268" s="256"/>
      <c r="N268" s="256"/>
      <c r="O268" s="256">
        <f>O168</f>
        <v>359064</v>
      </c>
      <c r="P268" s="256">
        <f>O168</f>
        <v>359064</v>
      </c>
      <c r="Q268" s="256">
        <f>Q168</f>
        <v>0</v>
      </c>
      <c r="R268" s="256">
        <f>R168</f>
        <v>0</v>
      </c>
      <c r="S268" s="256">
        <f>P268+Q268+R268</f>
        <v>359064</v>
      </c>
      <c r="T268" s="112"/>
    </row>
    <row r="269" spans="1:20" ht="26.25" customHeight="1">
      <c r="A269" s="263" t="s">
        <v>181</v>
      </c>
      <c r="B269" s="256">
        <f>B240</f>
        <v>410</v>
      </c>
      <c r="C269" s="256">
        <f>C240</f>
        <v>0</v>
      </c>
      <c r="D269" s="256">
        <f>D240</f>
        <v>0</v>
      </c>
      <c r="E269" s="256">
        <f>E240</f>
        <v>0</v>
      </c>
      <c r="F269" s="338"/>
      <c r="G269" s="338"/>
      <c r="H269" s="256">
        <f>H240</f>
        <v>0</v>
      </c>
      <c r="I269" s="338"/>
      <c r="J269" s="256">
        <f aca="true" t="shared" si="42" ref="J269:R269">J240</f>
        <v>0</v>
      </c>
      <c r="K269" s="256">
        <f t="shared" si="42"/>
        <v>0</v>
      </c>
      <c r="L269" s="256">
        <f t="shared" si="42"/>
        <v>0</v>
      </c>
      <c r="M269" s="256">
        <f t="shared" si="42"/>
        <v>0</v>
      </c>
      <c r="N269" s="256">
        <f t="shared" si="42"/>
        <v>0</v>
      </c>
      <c r="O269" s="256">
        <f t="shared" si="42"/>
        <v>1419939</v>
      </c>
      <c r="P269" s="256">
        <f t="shared" si="42"/>
        <v>1419939</v>
      </c>
      <c r="Q269" s="256">
        <f t="shared" si="42"/>
        <v>0</v>
      </c>
      <c r="R269" s="256">
        <f t="shared" si="42"/>
        <v>0</v>
      </c>
      <c r="S269" s="256">
        <f>P269+Q269+R269</f>
        <v>1419939</v>
      </c>
      <c r="T269" s="112"/>
    </row>
    <row r="270" spans="1:20" ht="28.5" customHeight="1">
      <c r="A270" s="263" t="s">
        <v>184</v>
      </c>
      <c r="B270" s="256">
        <f>B254</f>
        <v>0</v>
      </c>
      <c r="C270" s="256">
        <f>C254</f>
        <v>27070</v>
      </c>
      <c r="D270" s="256">
        <f>D254</f>
        <v>15254</v>
      </c>
      <c r="E270" s="256">
        <f>E254</f>
        <v>1195301</v>
      </c>
      <c r="F270" s="338"/>
      <c r="G270" s="338"/>
      <c r="H270" s="256">
        <f>H254</f>
        <v>748439</v>
      </c>
      <c r="I270" s="338"/>
      <c r="J270" s="256">
        <f aca="true" t="shared" si="43" ref="J270:R270">J254</f>
        <v>1943740</v>
      </c>
      <c r="K270" s="256">
        <f t="shared" si="43"/>
        <v>1943740</v>
      </c>
      <c r="L270" s="256">
        <f t="shared" si="43"/>
        <v>647319</v>
      </c>
      <c r="M270" s="256">
        <f t="shared" si="43"/>
        <v>0</v>
      </c>
      <c r="N270" s="256">
        <f t="shared" si="43"/>
        <v>0</v>
      </c>
      <c r="O270" s="256">
        <f t="shared" si="43"/>
        <v>1296421</v>
      </c>
      <c r="P270" s="256">
        <f t="shared" si="43"/>
        <v>0</v>
      </c>
      <c r="Q270" s="256">
        <f t="shared" si="43"/>
        <v>0</v>
      </c>
      <c r="R270" s="256">
        <f t="shared" si="43"/>
        <v>1296421</v>
      </c>
      <c r="S270" s="256">
        <f>P270+Q270+R270</f>
        <v>1296421</v>
      </c>
      <c r="T270" s="112"/>
    </row>
    <row r="271" spans="1:20" ht="30" customHeight="1">
      <c r="A271" s="293" t="s">
        <v>177</v>
      </c>
      <c r="B271" s="268">
        <f>SUM(B266:B270)</f>
        <v>7071</v>
      </c>
      <c r="C271" s="268">
        <f>SUM(C266:C270)</f>
        <v>194889</v>
      </c>
      <c r="D271" s="268">
        <f>SUM(D266:D270)</f>
        <v>228405</v>
      </c>
      <c r="E271" s="268">
        <f>SUM(E266:E270)</f>
        <v>24059540</v>
      </c>
      <c r="F271" s="342"/>
      <c r="G271" s="342"/>
      <c r="H271" s="268">
        <f>SUM(H266:H270)</f>
        <v>3473562</v>
      </c>
      <c r="I271" s="342"/>
      <c r="J271" s="268">
        <f aca="true" t="shared" si="44" ref="J271:S271">SUM(J266:J270)</f>
        <v>27533102</v>
      </c>
      <c r="K271" s="268">
        <f t="shared" si="44"/>
        <v>2197208</v>
      </c>
      <c r="L271" s="268">
        <f t="shared" si="44"/>
        <v>839519</v>
      </c>
      <c r="M271" s="268">
        <f t="shared" si="44"/>
        <v>24711</v>
      </c>
      <c r="N271" s="268">
        <f t="shared" si="44"/>
        <v>36557</v>
      </c>
      <c r="O271" s="268">
        <f t="shared" si="44"/>
        <v>28650419</v>
      </c>
      <c r="P271" s="268">
        <f t="shared" si="44"/>
        <v>26534321</v>
      </c>
      <c r="Q271" s="268">
        <f t="shared" si="44"/>
        <v>446822</v>
      </c>
      <c r="R271" s="268">
        <f t="shared" si="44"/>
        <v>1669276</v>
      </c>
      <c r="S271" s="268">
        <f t="shared" si="44"/>
        <v>28650419</v>
      </c>
      <c r="T271" s="112"/>
    </row>
    <row r="272" spans="1:20" ht="15.75" customHeight="1">
      <c r="A272" s="293"/>
      <c r="B272" s="268"/>
      <c r="C272" s="268"/>
      <c r="D272" s="268"/>
      <c r="E272" s="268"/>
      <c r="F272" s="342"/>
      <c r="G272" s="342"/>
      <c r="H272" s="268"/>
      <c r="I272" s="342"/>
      <c r="J272" s="268"/>
      <c r="K272" s="268"/>
      <c r="L272" s="268"/>
      <c r="M272" s="268"/>
      <c r="N272" s="268"/>
      <c r="O272" s="268"/>
      <c r="P272" s="112"/>
      <c r="Q272" s="112"/>
      <c r="R272" s="112"/>
      <c r="S272" s="112"/>
      <c r="T272" s="112"/>
    </row>
    <row r="273" spans="1:20" ht="30.75" customHeight="1">
      <c r="A273" s="297" t="s">
        <v>182</v>
      </c>
      <c r="B273" s="256">
        <f aca="true" t="shared" si="45" ref="B273:E274">B237</f>
        <v>1131</v>
      </c>
      <c r="C273" s="256">
        <f t="shared" si="45"/>
        <v>94571</v>
      </c>
      <c r="D273" s="256">
        <f t="shared" si="45"/>
        <v>47040</v>
      </c>
      <c r="E273" s="256">
        <f t="shared" si="45"/>
        <v>5646836</v>
      </c>
      <c r="F273" s="338"/>
      <c r="G273" s="338"/>
      <c r="H273" s="256">
        <f>H237</f>
        <v>1382278</v>
      </c>
      <c r="I273" s="338"/>
      <c r="J273" s="256">
        <f aca="true" t="shared" si="46" ref="J273:S273">J237</f>
        <v>7029114</v>
      </c>
      <c r="K273" s="256">
        <f t="shared" si="46"/>
        <v>1590988</v>
      </c>
      <c r="L273" s="256">
        <f t="shared" si="46"/>
        <v>1590988</v>
      </c>
      <c r="M273" s="256">
        <f t="shared" si="46"/>
        <v>0</v>
      </c>
      <c r="N273" s="256">
        <f t="shared" si="46"/>
        <v>0</v>
      </c>
      <c r="O273" s="256">
        <f t="shared" si="46"/>
        <v>5438126</v>
      </c>
      <c r="P273" s="256">
        <f t="shared" si="46"/>
        <v>0</v>
      </c>
      <c r="Q273" s="256">
        <f t="shared" si="46"/>
        <v>0</v>
      </c>
      <c r="R273" s="256">
        <f t="shared" si="46"/>
        <v>5438126</v>
      </c>
      <c r="S273" s="256">
        <f t="shared" si="46"/>
        <v>5438126</v>
      </c>
      <c r="T273" s="112"/>
    </row>
    <row r="274" spans="1:20" ht="31.5" customHeight="1">
      <c r="A274" s="297" t="s">
        <v>183</v>
      </c>
      <c r="B274" s="256">
        <f t="shared" si="45"/>
        <v>495</v>
      </c>
      <c r="C274" s="256">
        <f t="shared" si="45"/>
        <v>0</v>
      </c>
      <c r="D274" s="256">
        <f t="shared" si="45"/>
        <v>0</v>
      </c>
      <c r="E274" s="256">
        <f t="shared" si="45"/>
        <v>0</v>
      </c>
      <c r="F274" s="338"/>
      <c r="G274" s="338"/>
      <c r="H274" s="256">
        <f>H238</f>
        <v>0</v>
      </c>
      <c r="I274" s="338"/>
      <c r="J274" s="256">
        <f aca="true" t="shared" si="47" ref="J274:S274">J238</f>
        <v>0</v>
      </c>
      <c r="K274" s="256">
        <f t="shared" si="47"/>
        <v>0</v>
      </c>
      <c r="L274" s="256">
        <f t="shared" si="47"/>
        <v>0</v>
      </c>
      <c r="M274" s="256">
        <f t="shared" si="47"/>
        <v>0</v>
      </c>
      <c r="N274" s="256">
        <f t="shared" si="47"/>
        <v>0</v>
      </c>
      <c r="O274" s="256">
        <f t="shared" si="47"/>
        <v>1659240</v>
      </c>
      <c r="P274" s="256">
        <f t="shared" si="47"/>
        <v>0</v>
      </c>
      <c r="Q274" s="256">
        <f t="shared" si="47"/>
        <v>0</v>
      </c>
      <c r="R274" s="256">
        <f t="shared" si="47"/>
        <v>1659240</v>
      </c>
      <c r="S274" s="256">
        <f t="shared" si="47"/>
        <v>1659240</v>
      </c>
      <c r="T274" s="112"/>
    </row>
    <row r="275" spans="1:20" ht="36" customHeight="1">
      <c r="A275" s="295" t="s">
        <v>142</v>
      </c>
      <c r="B275" s="268">
        <f>B271+B273+B274</f>
        <v>8697</v>
      </c>
      <c r="C275" s="268">
        <f>C271+C273+C274</f>
        <v>289460</v>
      </c>
      <c r="D275" s="268">
        <f>D271+D273+D274</f>
        <v>275445</v>
      </c>
      <c r="E275" s="268">
        <f>E271+E273+E274</f>
        <v>29706376</v>
      </c>
      <c r="F275" s="342"/>
      <c r="G275" s="342"/>
      <c r="H275" s="268">
        <f>H271+H273+H274</f>
        <v>4855840</v>
      </c>
      <c r="I275" s="342"/>
      <c r="J275" s="268">
        <f aca="true" t="shared" si="48" ref="J275:S275">J271+J273+J274</f>
        <v>34562216</v>
      </c>
      <c r="K275" s="268">
        <f t="shared" si="48"/>
        <v>3788196</v>
      </c>
      <c r="L275" s="268">
        <f t="shared" si="48"/>
        <v>2430507</v>
      </c>
      <c r="M275" s="268">
        <f t="shared" si="48"/>
        <v>24711</v>
      </c>
      <c r="N275" s="268">
        <f t="shared" si="48"/>
        <v>36557</v>
      </c>
      <c r="O275" s="268">
        <f t="shared" si="48"/>
        <v>35747785</v>
      </c>
      <c r="P275" s="357">
        <f t="shared" si="48"/>
        <v>26534321</v>
      </c>
      <c r="Q275" s="357">
        <f t="shared" si="48"/>
        <v>446822</v>
      </c>
      <c r="R275" s="357">
        <f t="shared" si="48"/>
        <v>8766642</v>
      </c>
      <c r="S275" s="357">
        <f t="shared" si="48"/>
        <v>35747785</v>
      </c>
      <c r="T275" s="112"/>
    </row>
    <row r="276" spans="1:20" ht="18" customHeight="1">
      <c r="A276" s="255"/>
      <c r="B276" s="256"/>
      <c r="C276" s="256"/>
      <c r="D276" s="256"/>
      <c r="E276" s="256"/>
      <c r="F276" s="338"/>
      <c r="G276" s="338"/>
      <c r="H276" s="256"/>
      <c r="I276" s="338"/>
      <c r="J276" s="256"/>
      <c r="K276" s="256"/>
      <c r="L276" s="256"/>
      <c r="M276" s="256"/>
      <c r="N276" s="256"/>
      <c r="O276" s="256"/>
      <c r="P276" s="112"/>
      <c r="Q276" s="112"/>
      <c r="R276" s="112"/>
      <c r="S276" s="112"/>
      <c r="T276" s="112"/>
    </row>
    <row r="277" spans="1:20" ht="39" customHeight="1">
      <c r="A277" s="294" t="s">
        <v>174</v>
      </c>
      <c r="B277" s="256">
        <f>B236+B241+B242+B244+B246+B248+B249</f>
        <v>6378</v>
      </c>
      <c r="C277" s="256">
        <f>C236+C241+C242+C244+C246+C248+C249</f>
        <v>399362</v>
      </c>
      <c r="D277" s="256">
        <f>D236+D241+D242+D244+D246+D248+D249</f>
        <v>16340</v>
      </c>
      <c r="E277" s="256">
        <f>E236+E241+E242+E244+E246+E248+E249</f>
        <v>24780447</v>
      </c>
      <c r="F277" s="338"/>
      <c r="G277" s="338"/>
      <c r="H277" s="256">
        <f>H236+H241+H242+H244+H246+H248+H249</f>
        <v>2598583</v>
      </c>
      <c r="I277" s="338"/>
      <c r="J277" s="256">
        <f aca="true" t="shared" si="49" ref="J277:P277">J236+J241+J242+J244+J246+J248+J249</f>
        <v>27379030</v>
      </c>
      <c r="K277" s="256">
        <f t="shared" si="49"/>
        <v>340728</v>
      </c>
      <c r="L277" s="256">
        <f t="shared" si="49"/>
        <v>221800</v>
      </c>
      <c r="M277" s="256">
        <f t="shared" si="49"/>
        <v>40620</v>
      </c>
      <c r="N277" s="256">
        <f t="shared" si="49"/>
        <v>78308</v>
      </c>
      <c r="O277" s="256">
        <f t="shared" si="49"/>
        <v>27157230</v>
      </c>
      <c r="P277" s="256">
        <f t="shared" si="49"/>
        <v>27021957</v>
      </c>
      <c r="Q277" s="255">
        <v>0</v>
      </c>
      <c r="R277" s="256">
        <f>Q236+Q241+Q242+Q244+Q246+Q248+R249</f>
        <v>135273</v>
      </c>
      <c r="S277" s="256">
        <f>SUM(P277:R277)</f>
        <v>27157230</v>
      </c>
      <c r="T277" s="112"/>
    </row>
    <row r="278" spans="1:20" ht="26.25" customHeight="1">
      <c r="A278" s="263" t="s">
        <v>187</v>
      </c>
      <c r="B278" s="256"/>
      <c r="C278" s="256"/>
      <c r="D278" s="256"/>
      <c r="E278" s="256"/>
      <c r="F278" s="338"/>
      <c r="G278" s="338"/>
      <c r="H278" s="256"/>
      <c r="I278" s="338"/>
      <c r="J278" s="256"/>
      <c r="K278" s="256"/>
      <c r="L278" s="256"/>
      <c r="M278" s="256"/>
      <c r="N278" s="256"/>
      <c r="O278" s="256">
        <f>O165</f>
        <v>146686</v>
      </c>
      <c r="P278" s="256">
        <f>O165</f>
        <v>146686</v>
      </c>
      <c r="Q278" s="256">
        <f>Q165</f>
        <v>0</v>
      </c>
      <c r="R278" s="256">
        <f>R165</f>
        <v>0</v>
      </c>
      <c r="S278" s="256">
        <f>SUM(P278:R278)</f>
        <v>146686</v>
      </c>
      <c r="T278" s="112"/>
    </row>
    <row r="279" spans="1:20" ht="26.25" customHeight="1">
      <c r="A279" s="263" t="s">
        <v>188</v>
      </c>
      <c r="B279" s="256"/>
      <c r="C279" s="256"/>
      <c r="D279" s="256"/>
      <c r="E279" s="256"/>
      <c r="F279" s="338"/>
      <c r="G279" s="338"/>
      <c r="H279" s="256"/>
      <c r="I279" s="338"/>
      <c r="J279" s="256"/>
      <c r="K279" s="256"/>
      <c r="L279" s="256"/>
      <c r="M279" s="256"/>
      <c r="N279" s="256"/>
      <c r="O279" s="256">
        <f>O169</f>
        <v>246084</v>
      </c>
      <c r="P279" s="256">
        <f>O169</f>
        <v>246084</v>
      </c>
      <c r="Q279" s="256">
        <f>Q169</f>
        <v>0</v>
      </c>
      <c r="R279" s="256">
        <f>R169</f>
        <v>0</v>
      </c>
      <c r="S279" s="256">
        <f>SUM(P279:R279)</f>
        <v>246084</v>
      </c>
      <c r="T279" s="112"/>
    </row>
    <row r="280" spans="1:20" ht="39.75" customHeight="1">
      <c r="A280" s="294" t="s">
        <v>175</v>
      </c>
      <c r="B280" s="256">
        <f>B243+B245+B247</f>
        <v>1577</v>
      </c>
      <c r="C280" s="256">
        <f>C243+C245+C247</f>
        <v>0</v>
      </c>
      <c r="D280" s="256">
        <f>D243+D245+D247</f>
        <v>0</v>
      </c>
      <c r="E280" s="256">
        <f>E243+E245+E247</f>
        <v>0</v>
      </c>
      <c r="F280" s="338"/>
      <c r="G280" s="338"/>
      <c r="H280" s="256">
        <f>H243+H245+H247</f>
        <v>0</v>
      </c>
      <c r="I280" s="338"/>
      <c r="J280" s="256">
        <f aca="true" t="shared" si="50" ref="J280:R280">J243+J245+J247</f>
        <v>0</v>
      </c>
      <c r="K280" s="256">
        <f t="shared" si="50"/>
        <v>0</v>
      </c>
      <c r="L280" s="256">
        <f t="shared" si="50"/>
        <v>0</v>
      </c>
      <c r="M280" s="256">
        <f t="shared" si="50"/>
        <v>0</v>
      </c>
      <c r="N280" s="256">
        <f t="shared" si="50"/>
        <v>0</v>
      </c>
      <c r="O280" s="256">
        <f t="shared" si="50"/>
        <v>3640934</v>
      </c>
      <c r="P280" s="256">
        <f t="shared" si="50"/>
        <v>3640934</v>
      </c>
      <c r="Q280" s="256">
        <f t="shared" si="50"/>
        <v>0</v>
      </c>
      <c r="R280" s="256">
        <f t="shared" si="50"/>
        <v>0</v>
      </c>
      <c r="S280" s="256">
        <f>SUM(P280:R280)</f>
        <v>3640934</v>
      </c>
      <c r="T280" s="112"/>
    </row>
    <row r="281" spans="1:20" ht="31.5" customHeight="1">
      <c r="A281" s="292" t="s">
        <v>176</v>
      </c>
      <c r="B281" s="268">
        <f>SUM(B277:B280)</f>
        <v>7955</v>
      </c>
      <c r="C281" s="268">
        <f>SUM(C277:C280)</f>
        <v>399362</v>
      </c>
      <c r="D281" s="268">
        <f>SUM(D277:D280)</f>
        <v>16340</v>
      </c>
      <c r="E281" s="268">
        <f>SUM(E277:E280)</f>
        <v>24780447</v>
      </c>
      <c r="F281" s="342"/>
      <c r="G281" s="342"/>
      <c r="H281" s="268">
        <f>SUM(H277:H280)</f>
        <v>2598583</v>
      </c>
      <c r="I281" s="342"/>
      <c r="J281" s="268">
        <f aca="true" t="shared" si="51" ref="J281:S281">SUM(J277:J280)</f>
        <v>27379030</v>
      </c>
      <c r="K281" s="268">
        <f t="shared" si="51"/>
        <v>340728</v>
      </c>
      <c r="L281" s="268">
        <f t="shared" si="51"/>
        <v>221800</v>
      </c>
      <c r="M281" s="268">
        <f t="shared" si="51"/>
        <v>40620</v>
      </c>
      <c r="N281" s="268">
        <f t="shared" si="51"/>
        <v>78308</v>
      </c>
      <c r="O281" s="268">
        <f t="shared" si="51"/>
        <v>31190934</v>
      </c>
      <c r="P281" s="268">
        <f t="shared" si="51"/>
        <v>31055661</v>
      </c>
      <c r="Q281" s="268">
        <f t="shared" si="51"/>
        <v>0</v>
      </c>
      <c r="R281" s="268">
        <f t="shared" si="51"/>
        <v>135273</v>
      </c>
      <c r="S281" s="268">
        <f t="shared" si="51"/>
        <v>31190934</v>
      </c>
      <c r="T281" s="112"/>
    </row>
    <row r="282" spans="1:20" ht="32.25" customHeight="1">
      <c r="A282" s="263" t="s">
        <v>141</v>
      </c>
      <c r="B282" s="256">
        <f>B255+B256</f>
        <v>0</v>
      </c>
      <c r="C282" s="256"/>
      <c r="D282" s="256"/>
      <c r="E282" s="256">
        <f>E255+E256</f>
        <v>2836561</v>
      </c>
      <c r="F282" s="338"/>
      <c r="G282" s="338"/>
      <c r="H282" s="256">
        <f>H255+H256</f>
        <v>1210699</v>
      </c>
      <c r="I282" s="338"/>
      <c r="J282" s="256">
        <f aca="true" t="shared" si="52" ref="J282:S282">J255+J256</f>
        <v>4047260</v>
      </c>
      <c r="K282" s="256">
        <f t="shared" si="52"/>
        <v>937309</v>
      </c>
      <c r="L282" s="256">
        <f t="shared" si="52"/>
        <v>918681</v>
      </c>
      <c r="M282" s="256">
        <f t="shared" si="52"/>
        <v>850</v>
      </c>
      <c r="N282" s="256">
        <f t="shared" si="52"/>
        <v>17928</v>
      </c>
      <c r="O282" s="256">
        <f t="shared" si="52"/>
        <v>3128579</v>
      </c>
      <c r="P282" s="256">
        <f t="shared" si="52"/>
        <v>3128579</v>
      </c>
      <c r="Q282" s="256">
        <f t="shared" si="52"/>
        <v>0</v>
      </c>
      <c r="R282" s="256">
        <f t="shared" si="52"/>
        <v>0</v>
      </c>
      <c r="S282" s="256">
        <f t="shared" si="52"/>
        <v>3128579</v>
      </c>
      <c r="T282" s="112"/>
    </row>
    <row r="283" spans="1:20" ht="23.25" customHeight="1">
      <c r="A283" s="263" t="s">
        <v>187</v>
      </c>
      <c r="B283" s="256"/>
      <c r="C283" s="256"/>
      <c r="D283" s="256"/>
      <c r="E283" s="256"/>
      <c r="F283" s="338"/>
      <c r="G283" s="338"/>
      <c r="H283" s="256"/>
      <c r="I283" s="338"/>
      <c r="J283" s="256"/>
      <c r="K283" s="256"/>
      <c r="L283" s="256"/>
      <c r="M283" s="256"/>
      <c r="N283" s="256"/>
      <c r="O283" s="256">
        <f aca="true" t="shared" si="53" ref="O283:S284">O258</f>
        <v>13333</v>
      </c>
      <c r="P283" s="256">
        <f t="shared" si="53"/>
        <v>13333</v>
      </c>
      <c r="Q283" s="256">
        <f t="shared" si="53"/>
        <v>0</v>
      </c>
      <c r="R283" s="256">
        <f t="shared" si="53"/>
        <v>0</v>
      </c>
      <c r="S283" s="256">
        <f t="shared" si="53"/>
        <v>13333</v>
      </c>
      <c r="T283" s="112"/>
    </row>
    <row r="284" spans="1:20" ht="23.25" customHeight="1">
      <c r="A284" s="294" t="s">
        <v>188</v>
      </c>
      <c r="B284" s="256"/>
      <c r="C284" s="256"/>
      <c r="D284" s="256"/>
      <c r="E284" s="256"/>
      <c r="F284" s="338"/>
      <c r="G284" s="338"/>
      <c r="H284" s="256"/>
      <c r="I284" s="338"/>
      <c r="J284" s="256"/>
      <c r="K284" s="256"/>
      <c r="L284" s="256"/>
      <c r="M284" s="256"/>
      <c r="N284" s="256"/>
      <c r="O284" s="256">
        <f t="shared" si="53"/>
        <v>31846</v>
      </c>
      <c r="P284" s="256">
        <f t="shared" si="53"/>
        <v>31846</v>
      </c>
      <c r="Q284" s="256">
        <f t="shared" si="53"/>
        <v>0</v>
      </c>
      <c r="R284" s="256">
        <f t="shared" si="53"/>
        <v>0</v>
      </c>
      <c r="S284" s="256">
        <f t="shared" si="53"/>
        <v>31846</v>
      </c>
      <c r="T284" s="112"/>
    </row>
    <row r="285" spans="1:20" ht="32.25" customHeight="1">
      <c r="A285" s="263" t="s">
        <v>178</v>
      </c>
      <c r="B285" s="256">
        <f>B257</f>
        <v>0</v>
      </c>
      <c r="C285" s="256">
        <f>C257</f>
        <v>0</v>
      </c>
      <c r="D285" s="256">
        <f>D257</f>
        <v>0</v>
      </c>
      <c r="E285" s="256">
        <f>E257</f>
        <v>0</v>
      </c>
      <c r="F285" s="338"/>
      <c r="G285" s="338"/>
      <c r="H285" s="256">
        <f>H257</f>
        <v>0</v>
      </c>
      <c r="I285" s="338"/>
      <c r="J285" s="256">
        <f aca="true" t="shared" si="54" ref="J285:S285">J257</f>
        <v>0</v>
      </c>
      <c r="K285" s="256">
        <f t="shared" si="54"/>
        <v>0</v>
      </c>
      <c r="L285" s="256">
        <f t="shared" si="54"/>
        <v>0</v>
      </c>
      <c r="M285" s="256">
        <f t="shared" si="54"/>
        <v>0</v>
      </c>
      <c r="N285" s="256">
        <f t="shared" si="54"/>
        <v>0</v>
      </c>
      <c r="O285" s="256">
        <f t="shared" si="54"/>
        <v>206910</v>
      </c>
      <c r="P285" s="256">
        <f t="shared" si="54"/>
        <v>206910</v>
      </c>
      <c r="Q285" s="256">
        <f t="shared" si="54"/>
        <v>0</v>
      </c>
      <c r="R285" s="256">
        <f t="shared" si="54"/>
        <v>0</v>
      </c>
      <c r="S285" s="256">
        <f t="shared" si="54"/>
        <v>206910</v>
      </c>
      <c r="T285" s="112"/>
    </row>
    <row r="286" spans="1:24" s="153" customFormat="1" ht="30.75" customHeight="1">
      <c r="A286" s="292" t="s">
        <v>179</v>
      </c>
      <c r="B286" s="268">
        <f>SUM(B282:B285)</f>
        <v>0</v>
      </c>
      <c r="C286" s="268">
        <f>SUM(C282:C285)</f>
        <v>0</v>
      </c>
      <c r="D286" s="268">
        <f>SUM(D282:D285)</f>
        <v>0</v>
      </c>
      <c r="E286" s="268">
        <f>SUM(E282:E285)</f>
        <v>2836561</v>
      </c>
      <c r="F286" s="342"/>
      <c r="G286" s="342"/>
      <c r="H286" s="268">
        <f>SUM(H282:H285)</f>
        <v>1210699</v>
      </c>
      <c r="I286" s="342"/>
      <c r="J286" s="268">
        <f aca="true" t="shared" si="55" ref="J286:S286">SUM(J282:J285)</f>
        <v>4047260</v>
      </c>
      <c r="K286" s="268">
        <f t="shared" si="55"/>
        <v>937309</v>
      </c>
      <c r="L286" s="268">
        <f t="shared" si="55"/>
        <v>918681</v>
      </c>
      <c r="M286" s="268">
        <f t="shared" si="55"/>
        <v>850</v>
      </c>
      <c r="N286" s="268">
        <f t="shared" si="55"/>
        <v>17928</v>
      </c>
      <c r="O286" s="268">
        <f t="shared" si="55"/>
        <v>3380668</v>
      </c>
      <c r="P286" s="268">
        <f t="shared" si="55"/>
        <v>3380668</v>
      </c>
      <c r="Q286" s="268">
        <f t="shared" si="55"/>
        <v>0</v>
      </c>
      <c r="R286" s="268">
        <f t="shared" si="55"/>
        <v>0</v>
      </c>
      <c r="S286" s="268">
        <f t="shared" si="55"/>
        <v>3380668</v>
      </c>
      <c r="T286" s="213"/>
      <c r="X286" s="213"/>
    </row>
    <row r="287" spans="1:19" ht="30" customHeight="1">
      <c r="A287" s="293" t="s">
        <v>185</v>
      </c>
      <c r="B287" s="268">
        <f>B281+B286</f>
        <v>7955</v>
      </c>
      <c r="C287" s="268">
        <f>C281+C286</f>
        <v>399362</v>
      </c>
      <c r="D287" s="268">
        <f>D281+D286</f>
        <v>16340</v>
      </c>
      <c r="E287" s="268">
        <f>E281+E286</f>
        <v>27617008</v>
      </c>
      <c r="F287" s="342"/>
      <c r="G287" s="342"/>
      <c r="H287" s="268">
        <f>H281+H286</f>
        <v>3809282</v>
      </c>
      <c r="I287" s="342"/>
      <c r="J287" s="268">
        <f aca="true" t="shared" si="56" ref="J287:S287">J281+J286</f>
        <v>31426290</v>
      </c>
      <c r="K287" s="268">
        <f t="shared" si="56"/>
        <v>1278037</v>
      </c>
      <c r="L287" s="268">
        <f t="shared" si="56"/>
        <v>1140481</v>
      </c>
      <c r="M287" s="268">
        <f t="shared" si="56"/>
        <v>41470</v>
      </c>
      <c r="N287" s="268">
        <f t="shared" si="56"/>
        <v>96236</v>
      </c>
      <c r="O287" s="268">
        <f t="shared" si="56"/>
        <v>34571602</v>
      </c>
      <c r="P287" s="357">
        <f t="shared" si="56"/>
        <v>34436329</v>
      </c>
      <c r="Q287" s="357">
        <f t="shared" si="56"/>
        <v>0</v>
      </c>
      <c r="R287" s="357">
        <f t="shared" si="56"/>
        <v>135273</v>
      </c>
      <c r="S287" s="357">
        <f t="shared" si="56"/>
        <v>34571602</v>
      </c>
    </row>
    <row r="289" spans="1:19" ht="30">
      <c r="A289" s="293" t="s">
        <v>186</v>
      </c>
      <c r="B289" s="268">
        <f>B275+B287</f>
        <v>16652</v>
      </c>
      <c r="C289" s="268">
        <f>C275+C287</f>
        <v>688822</v>
      </c>
      <c r="D289" s="268">
        <f>D275+D287</f>
        <v>291785</v>
      </c>
      <c r="E289" s="268">
        <f>E275+E287</f>
        <v>57323384</v>
      </c>
      <c r="F289" s="342"/>
      <c r="G289" s="342"/>
      <c r="H289" s="268">
        <f>H275+H287</f>
        <v>8665122</v>
      </c>
      <c r="I289" s="342"/>
      <c r="J289" s="268">
        <f aca="true" t="shared" si="57" ref="J289:S289">J275+J287</f>
        <v>65988506</v>
      </c>
      <c r="K289" s="268">
        <f t="shared" si="57"/>
        <v>5066233</v>
      </c>
      <c r="L289" s="268">
        <f t="shared" si="57"/>
        <v>3570988</v>
      </c>
      <c r="M289" s="268">
        <f t="shared" si="57"/>
        <v>66181</v>
      </c>
      <c r="N289" s="268">
        <f t="shared" si="57"/>
        <v>132793</v>
      </c>
      <c r="O289" s="268">
        <f t="shared" si="57"/>
        <v>70319387</v>
      </c>
      <c r="P289" s="357">
        <f t="shared" si="57"/>
        <v>60970650</v>
      </c>
      <c r="Q289" s="357">
        <f t="shared" si="57"/>
        <v>446822</v>
      </c>
      <c r="R289" s="357">
        <f t="shared" si="57"/>
        <v>8901915</v>
      </c>
      <c r="S289" s="357">
        <f t="shared" si="57"/>
        <v>70319387</v>
      </c>
    </row>
    <row r="291" ht="12.75">
      <c r="R291" s="112">
        <f>P289+Q289+R289</f>
        <v>70319387</v>
      </c>
    </row>
    <row r="292" ht="12.75">
      <c r="R292" s="112">
        <f>O289-R291</f>
        <v>0</v>
      </c>
    </row>
  </sheetData>
  <mergeCells count="152">
    <mergeCell ref="R203:R204"/>
    <mergeCell ref="A6:U6"/>
    <mergeCell ref="A8:A9"/>
    <mergeCell ref="B8:B9"/>
    <mergeCell ref="E8:H8"/>
    <mergeCell ref="J8:J9"/>
    <mergeCell ref="K8:K9"/>
    <mergeCell ref="L8:N8"/>
    <mergeCell ref="O8:O9"/>
    <mergeCell ref="P8:R8"/>
    <mergeCell ref="S8:S9"/>
    <mergeCell ref="T8:T9"/>
    <mergeCell ref="A26:A27"/>
    <mergeCell ref="B26:B27"/>
    <mergeCell ref="E26:H26"/>
    <mergeCell ref="J26:J27"/>
    <mergeCell ref="K26:K27"/>
    <mergeCell ref="L26:N26"/>
    <mergeCell ref="O26:O27"/>
    <mergeCell ref="P26:R26"/>
    <mergeCell ref="S26:S27"/>
    <mergeCell ref="T26:T27"/>
    <mergeCell ref="A38:A39"/>
    <mergeCell ref="B38:B39"/>
    <mergeCell ref="E38:J38"/>
    <mergeCell ref="K38:K39"/>
    <mergeCell ref="L38:L39"/>
    <mergeCell ref="M38:O38"/>
    <mergeCell ref="P38:P39"/>
    <mergeCell ref="Q38:S38"/>
    <mergeCell ref="T38:T39"/>
    <mergeCell ref="U38:U39"/>
    <mergeCell ref="A78:A79"/>
    <mergeCell ref="B78:B79"/>
    <mergeCell ref="E78:H78"/>
    <mergeCell ref="J78:J79"/>
    <mergeCell ref="K78:K79"/>
    <mergeCell ref="L78:N78"/>
    <mergeCell ref="O78:O79"/>
    <mergeCell ref="P78:R78"/>
    <mergeCell ref="S78:S79"/>
    <mergeCell ref="T78:T79"/>
    <mergeCell ref="A93:A94"/>
    <mergeCell ref="B93:B94"/>
    <mergeCell ref="E93:H93"/>
    <mergeCell ref="J93:J94"/>
    <mergeCell ref="K93:K94"/>
    <mergeCell ref="L93:N93"/>
    <mergeCell ref="O93:O94"/>
    <mergeCell ref="P93:R93"/>
    <mergeCell ref="S93:S94"/>
    <mergeCell ref="T93:T94"/>
    <mergeCell ref="A110:A111"/>
    <mergeCell ref="B110:B111"/>
    <mergeCell ref="E110:H110"/>
    <mergeCell ref="J110:J111"/>
    <mergeCell ref="K110:K111"/>
    <mergeCell ref="L110:N110"/>
    <mergeCell ref="O110:O111"/>
    <mergeCell ref="P110:R110"/>
    <mergeCell ref="S110:S111"/>
    <mergeCell ref="T110:T111"/>
    <mergeCell ref="A127:A128"/>
    <mergeCell ref="B127:B128"/>
    <mergeCell ref="E127:H127"/>
    <mergeCell ref="J127:J128"/>
    <mergeCell ref="K127:K128"/>
    <mergeCell ref="L127:N127"/>
    <mergeCell ref="O127:O128"/>
    <mergeCell ref="P127:R127"/>
    <mergeCell ref="S127:S128"/>
    <mergeCell ref="T127:T128"/>
    <mergeCell ref="A138:A139"/>
    <mergeCell ref="B138:B139"/>
    <mergeCell ref="E138:H138"/>
    <mergeCell ref="J138:J139"/>
    <mergeCell ref="K138:K139"/>
    <mergeCell ref="L138:N138"/>
    <mergeCell ref="O138:O139"/>
    <mergeCell ref="P138:R138"/>
    <mergeCell ref="S138:S139"/>
    <mergeCell ref="T138:T139"/>
    <mergeCell ref="A152:A153"/>
    <mergeCell ref="B152:B153"/>
    <mergeCell ref="E152:H152"/>
    <mergeCell ref="J152:J153"/>
    <mergeCell ref="K152:K153"/>
    <mergeCell ref="L152:N152"/>
    <mergeCell ref="O152:O153"/>
    <mergeCell ref="P152:R152"/>
    <mergeCell ref="S152:S153"/>
    <mergeCell ref="T152:T153"/>
    <mergeCell ref="A158:A159"/>
    <mergeCell ref="B158:B159"/>
    <mergeCell ref="E158:H158"/>
    <mergeCell ref="J158:J159"/>
    <mergeCell ref="K158:K159"/>
    <mergeCell ref="L158:N158"/>
    <mergeCell ref="O158:O159"/>
    <mergeCell ref="P158:R158"/>
    <mergeCell ref="S158:S159"/>
    <mergeCell ref="T158:T159"/>
    <mergeCell ref="A182:Q182"/>
    <mergeCell ref="P186:P187"/>
    <mergeCell ref="M203:M204"/>
    <mergeCell ref="N203:P203"/>
    <mergeCell ref="A186:A187"/>
    <mergeCell ref="B186:B187"/>
    <mergeCell ref="A203:A204"/>
    <mergeCell ref="B203:B204"/>
    <mergeCell ref="E203:H203"/>
    <mergeCell ref="J203:J204"/>
    <mergeCell ref="Q203:Q204"/>
    <mergeCell ref="A211:A212"/>
    <mergeCell ref="B211:B212"/>
    <mergeCell ref="E211:J211"/>
    <mergeCell ref="K211:K212"/>
    <mergeCell ref="L211:L212"/>
    <mergeCell ref="M211:P211"/>
    <mergeCell ref="Q211:Q212"/>
    <mergeCell ref="C203:D203"/>
    <mergeCell ref="K203:K204"/>
    <mergeCell ref="U211:U212"/>
    <mergeCell ref="A232:A233"/>
    <mergeCell ref="B232:B233"/>
    <mergeCell ref="C232:D232"/>
    <mergeCell ref="E232:H232"/>
    <mergeCell ref="J232:J233"/>
    <mergeCell ref="K232:K233"/>
    <mergeCell ref="L232:N232"/>
    <mergeCell ref="P232:R232"/>
    <mergeCell ref="S232:S233"/>
    <mergeCell ref="T232:T233"/>
    <mergeCell ref="R211:S211"/>
    <mergeCell ref="T211:T212"/>
    <mergeCell ref="C38:D38"/>
    <mergeCell ref="C211:D211"/>
    <mergeCell ref="C186:D186"/>
    <mergeCell ref="C127:D127"/>
    <mergeCell ref="C138:D138"/>
    <mergeCell ref="C152:D152"/>
    <mergeCell ref="C158:D158"/>
    <mergeCell ref="C8:D8"/>
    <mergeCell ref="C26:D26"/>
    <mergeCell ref="O232:O233"/>
    <mergeCell ref="L186:L187"/>
    <mergeCell ref="M186:O186"/>
    <mergeCell ref="E186:J186"/>
    <mergeCell ref="K186:K187"/>
    <mergeCell ref="C78:D78"/>
    <mergeCell ref="C93:D93"/>
    <mergeCell ref="C110:D110"/>
  </mergeCells>
  <printOptions horizontalCentered="1"/>
  <pageMargins left="0.1968503937007874" right="0" top="0.5905511811023623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ELA-B</cp:lastModifiedBy>
  <cp:lastPrinted>2006-11-08T14:17:30Z</cp:lastPrinted>
  <dcterms:created xsi:type="dcterms:W3CDTF">2003-11-12T14:02:23Z</dcterms:created>
  <dcterms:modified xsi:type="dcterms:W3CDTF">2006-11-08T14:23:45Z</dcterms:modified>
  <cp:category/>
  <cp:version/>
  <cp:contentType/>
  <cp:contentStatus/>
  <cp:revision>4</cp:revision>
</cp:coreProperties>
</file>