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8190" activeTab="0"/>
  </bookViews>
  <sheets>
    <sheet name="18" sheetId="1" r:id="rId1"/>
  </sheets>
  <definedNames/>
  <calcPr fullCalcOnLoad="1"/>
</workbook>
</file>

<file path=xl/sharedStrings.xml><?xml version="1.0" encoding="utf-8"?>
<sst xmlns="http://schemas.openxmlformats.org/spreadsheetml/2006/main" count="60" uniqueCount="60">
  <si>
    <t>Prognoza kwoty długu i spłat na rok 2007 i lata następne</t>
  </si>
  <si>
    <t>w złotych</t>
  </si>
  <si>
    <t>Lp.</t>
  </si>
  <si>
    <t>Wyszczególnienie</t>
  </si>
  <si>
    <t>Kwota długu na dzień 31.12.2006</t>
  </si>
  <si>
    <t>Prognoza</t>
  </si>
  <si>
    <t>1.</t>
  </si>
  <si>
    <r>
      <t xml:space="preserve">Zobowiązania wg tytułów dłużnych: </t>
    </r>
    <r>
      <rPr>
        <sz val="10"/>
        <rFont val="Arial"/>
        <family val="2"/>
      </rPr>
      <t>(1.1+1.2+1.3)</t>
    </r>
  </si>
  <si>
    <t>1.1</t>
  </si>
  <si>
    <t>Zaciągnięte zobowiązania (bez prefinansowania) z tytułu:</t>
  </si>
  <si>
    <t>1.1.1</t>
  </si>
  <si>
    <t>pożyczek</t>
  </si>
  <si>
    <t>1.1.2</t>
  </si>
  <si>
    <t>kredytów</t>
  </si>
  <si>
    <t>1.1.3</t>
  </si>
  <si>
    <t>obligacji</t>
  </si>
  <si>
    <t>1.2</t>
  </si>
  <si>
    <t>Planowane w roku budżetowym (bez prefinansowania):</t>
  </si>
  <si>
    <t>1.2.1</t>
  </si>
  <si>
    <t>pożyczki</t>
  </si>
  <si>
    <t>1.2.2</t>
  </si>
  <si>
    <t>kredyty,  w tym:</t>
  </si>
  <si>
    <t>EBOiR</t>
  </si>
  <si>
    <t>1.2.3</t>
  </si>
  <si>
    <t>obligacje</t>
  </si>
  <si>
    <t>1.3</t>
  </si>
  <si>
    <t>Pożyczki, kredyty i obligacje na prefinansowanie</t>
  </si>
  <si>
    <t>1.3.1</t>
  </si>
  <si>
    <t xml:space="preserve">Zaciągnięte zobowiązania  </t>
  </si>
  <si>
    <t>1.3.2</t>
  </si>
  <si>
    <t>Planowane zobowiązania</t>
  </si>
  <si>
    <t>Obsługa długu (2.1+2.2+2.3)</t>
  </si>
  <si>
    <t>2.1</t>
  </si>
  <si>
    <t>Spłata rat kapitałowych z wyłączeniem prefinansowania</t>
  </si>
  <si>
    <t>2.1.1</t>
  </si>
  <si>
    <t xml:space="preserve">kredytów i pożyczek </t>
  </si>
  <si>
    <t>2.1.2</t>
  </si>
  <si>
    <t>Wykup papierow wartosciowych</t>
  </si>
  <si>
    <t>2.1.3</t>
  </si>
  <si>
    <t>udzielonych poręczeń</t>
  </si>
  <si>
    <t>2.2</t>
  </si>
  <si>
    <t>Spłata zobowiązań z tytułu prefinansowania</t>
  </si>
  <si>
    <t>2.3</t>
  </si>
  <si>
    <t xml:space="preserve">Spłata odsetek </t>
  </si>
  <si>
    <t>3.</t>
  </si>
  <si>
    <t>Prognozowane dochody budżetowe</t>
  </si>
  <si>
    <t>4.</t>
  </si>
  <si>
    <t>Prognozowane wydatki budżetowe</t>
  </si>
  <si>
    <t>5.</t>
  </si>
  <si>
    <t>Prognozowany wynik finansowy</t>
  </si>
  <si>
    <t>6.</t>
  </si>
  <si>
    <t>Relacje do dochodów (w %):</t>
  </si>
  <si>
    <t>6.1</t>
  </si>
  <si>
    <r>
      <t xml:space="preserve">długu </t>
    </r>
    <r>
      <rPr>
        <sz val="10"/>
        <rFont val="Arial"/>
        <family val="2"/>
      </rPr>
      <t>(art. 170 ust. 1)         (1-2.1-2.2):3</t>
    </r>
  </si>
  <si>
    <t>6.2</t>
  </si>
  <si>
    <r>
      <t xml:space="preserve">długu po uwzględnieniu wyłączeń </t>
    </r>
    <r>
      <rPr>
        <sz val="10"/>
        <rFont val="Arial"/>
        <family val="2"/>
      </rPr>
      <t>(art. 170 ust. 3)
(1.1+1.2-2.1):3</t>
    </r>
  </si>
  <si>
    <t>6.3</t>
  </si>
  <si>
    <r>
      <t xml:space="preserve">spłaty zadłużenia </t>
    </r>
    <r>
      <rPr>
        <sz val="10"/>
        <rFont val="Arial"/>
        <family val="2"/>
      </rPr>
      <t>(art. 169 ust. 1)        (2:3)</t>
    </r>
  </si>
  <si>
    <t>6.4</t>
  </si>
  <si>
    <r>
      <t xml:space="preserve">spłaty zadłużenia po uwzględnieniu wyłączeń </t>
    </r>
    <r>
      <rPr>
        <sz val="10"/>
        <rFont val="Arial"/>
        <family val="2"/>
      </rPr>
      <t>(art. 169 ust. 3)      (2.1+2.3):3</t>
    </r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</si>
</sst>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0">
    <font>
      <sz val="10"/>
      <name val="Arial CE"/>
      <family val="0"/>
    </font>
    <font>
      <sz val="10"/>
      <name val="Arial"/>
      <family val="0"/>
    </font>
    <font>
      <b/>
      <sz val="14"/>
      <name val="Arial CE"/>
      <family val="2"/>
    </font>
    <font>
      <b/>
      <sz val="10"/>
      <name val="Arial"/>
      <family val="2"/>
    </font>
    <font>
      <sz val="6"/>
      <name val="Arial"/>
      <family val="2"/>
    </font>
    <font>
      <b/>
      <sz val="10"/>
      <color indexed="62"/>
      <name val="Arial"/>
      <family val="2"/>
    </font>
    <font>
      <b/>
      <i/>
      <sz val="10"/>
      <color indexed="62"/>
      <name val="Arial"/>
      <family val="2"/>
    </font>
    <font>
      <sz val="10"/>
      <color indexed="62"/>
      <name val="Arial"/>
      <family val="2"/>
    </font>
    <font>
      <b/>
      <sz val="10"/>
      <color indexed="50"/>
      <name val="Arial"/>
      <family val="2"/>
    </font>
    <font>
      <b/>
      <i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9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46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right"/>
    </xf>
    <xf numFmtId="0" fontId="3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wrapText="1"/>
    </xf>
    <xf numFmtId="0" fontId="4" fillId="0" borderId="0" xfId="0" applyFont="1" applyAlignment="1">
      <alignment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3" fontId="5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>
      <alignment wrapText="1"/>
    </xf>
    <xf numFmtId="3" fontId="6" fillId="0" borderId="1" xfId="0" applyNumberFormat="1" applyFont="1" applyBorder="1" applyAlignment="1">
      <alignment horizontal="center" vertical="top" wrapText="1"/>
    </xf>
    <xf numFmtId="0" fontId="7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left" wrapText="1" indent="1"/>
    </xf>
    <xf numFmtId="3" fontId="1" fillId="0" borderId="1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wrapText="1"/>
    </xf>
    <xf numFmtId="0" fontId="5" fillId="0" borderId="1" xfId="0" applyFont="1" applyBorder="1" applyAlignment="1">
      <alignment wrapText="1"/>
    </xf>
    <xf numFmtId="3" fontId="5" fillId="0" borderId="1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left" wrapText="1" indent="8"/>
    </xf>
    <xf numFmtId="0" fontId="3" fillId="0" borderId="1" xfId="0" applyFont="1" applyBorder="1" applyAlignment="1">
      <alignment wrapText="1"/>
    </xf>
    <xf numFmtId="3" fontId="3" fillId="0" borderId="1" xfId="0" applyNumberFormat="1" applyFont="1" applyBorder="1" applyAlignment="1">
      <alignment wrapText="1"/>
    </xf>
    <xf numFmtId="0" fontId="1" fillId="0" borderId="1" xfId="0" applyFont="1" applyBorder="1" applyAlignment="1">
      <alignment wrapText="1"/>
    </xf>
    <xf numFmtId="3" fontId="1" fillId="0" borderId="1" xfId="0" applyNumberFormat="1" applyFont="1" applyBorder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3" fontId="1" fillId="0" borderId="1" xfId="0" applyNumberFormat="1" applyFont="1" applyBorder="1" applyAlignment="1">
      <alignment horizontal="center" vertical="center" wrapText="1"/>
    </xf>
    <xf numFmtId="3" fontId="9" fillId="0" borderId="1" xfId="0" applyNumberFormat="1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left" vertical="center" wrapText="1"/>
    </xf>
    <xf numFmtId="3" fontId="9" fillId="0" borderId="1" xfId="0" applyNumberFormat="1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3" fontId="3" fillId="0" borderId="1" xfId="0" applyNumberFormat="1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10" fontId="1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wrapText="1" indent="1"/>
    </xf>
    <xf numFmtId="10" fontId="1" fillId="0" borderId="1" xfId="0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CC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66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4"/>
  <sheetViews>
    <sheetView showGridLines="0" tabSelected="1" workbookViewId="0" topLeftCell="C1">
      <selection activeCell="E37" sqref="E37"/>
    </sheetView>
  </sheetViews>
  <sheetFormatPr defaultColWidth="9.00390625" defaultRowHeight="12.75"/>
  <cols>
    <col min="1" max="1" width="6.25390625" style="0" customWidth="1"/>
    <col min="2" max="2" width="55.125" style="0" customWidth="1"/>
    <col min="3" max="3" width="12.375" style="0" customWidth="1"/>
    <col min="4" max="4" width="12.00390625" style="0" customWidth="1"/>
    <col min="5" max="5" width="11.25390625" style="0" customWidth="1"/>
    <col min="6" max="6" width="11.625" style="0" customWidth="1"/>
    <col min="7" max="7" width="11.25390625" style="0" customWidth="1"/>
    <col min="8" max="8" width="11.625" style="0" customWidth="1"/>
    <col min="9" max="9" width="10.875" style="0" customWidth="1"/>
  </cols>
  <sheetData>
    <row r="1" spans="1:9" ht="18">
      <c r="A1" s="43" t="s">
        <v>0</v>
      </c>
      <c r="B1" s="43"/>
      <c r="C1" s="43"/>
      <c r="D1" s="43"/>
      <c r="E1" s="43"/>
      <c r="F1" s="43"/>
      <c r="G1" s="43"/>
      <c r="H1" s="43"/>
      <c r="I1" s="43"/>
    </row>
    <row r="2" spans="1:9" ht="9" customHeight="1">
      <c r="A2" s="1"/>
      <c r="B2" s="1"/>
      <c r="C2" s="1"/>
      <c r="D2" s="1"/>
      <c r="E2" s="1"/>
      <c r="F2" s="1"/>
      <c r="G2" s="1"/>
      <c r="H2" s="1"/>
      <c r="I2" s="1"/>
    </row>
    <row r="3" ht="12.75">
      <c r="I3" s="2" t="s">
        <v>1</v>
      </c>
    </row>
    <row r="4" spans="1:9" s="4" customFormat="1" ht="35.25" customHeight="1">
      <c r="A4" s="44" t="s">
        <v>2</v>
      </c>
      <c r="B4" s="44" t="s">
        <v>3</v>
      </c>
      <c r="C4" s="44" t="s">
        <v>4</v>
      </c>
      <c r="D4" s="45" t="s">
        <v>5</v>
      </c>
      <c r="E4" s="45"/>
      <c r="F4" s="45"/>
      <c r="G4" s="45"/>
      <c r="H4" s="45"/>
      <c r="I4" s="45"/>
    </row>
    <row r="5" spans="1:9" s="4" customFormat="1" ht="23.25" customHeight="1">
      <c r="A5" s="44"/>
      <c r="B5" s="44"/>
      <c r="C5" s="44"/>
      <c r="D5" s="3">
        <v>2007</v>
      </c>
      <c r="E5" s="3">
        <v>2008</v>
      </c>
      <c r="F5" s="3">
        <v>2009</v>
      </c>
      <c r="G5" s="3">
        <v>2010</v>
      </c>
      <c r="H5" s="3">
        <v>2011</v>
      </c>
      <c r="I5" s="3">
        <v>2012</v>
      </c>
    </row>
    <row r="6" spans="1:9" s="6" customFormat="1" ht="21" customHeight="1">
      <c r="A6" s="5">
        <v>1</v>
      </c>
      <c r="B6" s="5">
        <v>2</v>
      </c>
      <c r="C6" s="5">
        <v>3</v>
      </c>
      <c r="D6" s="5">
        <v>4</v>
      </c>
      <c r="E6" s="5">
        <v>5</v>
      </c>
      <c r="F6" s="5">
        <v>6</v>
      </c>
      <c r="G6" s="5">
        <v>7</v>
      </c>
      <c r="H6" s="5">
        <v>8</v>
      </c>
      <c r="I6" s="5">
        <v>9</v>
      </c>
    </row>
    <row r="7" spans="1:9" s="4" customFormat="1" ht="22.5" customHeight="1">
      <c r="A7" s="7" t="s">
        <v>6</v>
      </c>
      <c r="B7" s="8" t="s">
        <v>7</v>
      </c>
      <c r="C7" s="9">
        <v>16462120</v>
      </c>
      <c r="D7" s="9">
        <f aca="true" t="shared" si="0" ref="D7:I7">SUM(D17+D12+D8)</f>
        <v>17070924</v>
      </c>
      <c r="E7" s="9">
        <f t="shared" si="0"/>
        <v>10628482</v>
      </c>
      <c r="F7" s="9">
        <f t="shared" si="0"/>
        <v>7261528</v>
      </c>
      <c r="G7" s="9">
        <f t="shared" si="0"/>
        <v>3021500</v>
      </c>
      <c r="H7" s="9">
        <f t="shared" si="0"/>
        <v>1219000</v>
      </c>
      <c r="I7" s="9">
        <f t="shared" si="0"/>
        <v>0</v>
      </c>
    </row>
    <row r="8" spans="1:10" s="14" customFormat="1" ht="15" customHeight="1">
      <c r="A8" s="10" t="s">
        <v>8</v>
      </c>
      <c r="B8" s="11" t="s">
        <v>9</v>
      </c>
      <c r="C8" s="12">
        <v>15150709</v>
      </c>
      <c r="D8" s="12">
        <f aca="true" t="shared" si="1" ref="D8:I8">SUM(D9:D11)</f>
        <v>9193277</v>
      </c>
      <c r="E8" s="12">
        <f t="shared" si="1"/>
        <v>4002982</v>
      </c>
      <c r="F8" s="12">
        <f t="shared" si="1"/>
        <v>2438028</v>
      </c>
      <c r="G8" s="12">
        <f t="shared" si="1"/>
        <v>0</v>
      </c>
      <c r="H8" s="12">
        <f t="shared" si="1"/>
        <v>0</v>
      </c>
      <c r="I8" s="12">
        <f t="shared" si="1"/>
        <v>0</v>
      </c>
      <c r="J8" s="13"/>
    </row>
    <row r="9" spans="1:9" s="14" customFormat="1" ht="15" customHeight="1">
      <c r="A9" s="15" t="s">
        <v>10</v>
      </c>
      <c r="B9" s="16" t="s">
        <v>11</v>
      </c>
      <c r="C9" s="17">
        <v>7055000</v>
      </c>
      <c r="D9" s="17">
        <v>3607000</v>
      </c>
      <c r="E9" s="17">
        <v>160000</v>
      </c>
      <c r="F9" s="17"/>
      <c r="G9" s="17"/>
      <c r="H9" s="18"/>
      <c r="I9" s="18"/>
    </row>
    <row r="10" spans="1:9" s="14" customFormat="1" ht="15" customHeight="1">
      <c r="A10" s="15" t="s">
        <v>12</v>
      </c>
      <c r="B10" s="16" t="s">
        <v>13</v>
      </c>
      <c r="C10" s="17">
        <v>8095709</v>
      </c>
      <c r="D10" s="17">
        <v>5586277</v>
      </c>
      <c r="E10" s="17">
        <v>3842982</v>
      </c>
      <c r="F10" s="17">
        <v>2438028</v>
      </c>
      <c r="G10" s="17"/>
      <c r="H10" s="18"/>
      <c r="I10" s="18"/>
    </row>
    <row r="11" spans="1:9" s="14" customFormat="1" ht="15" customHeight="1">
      <c r="A11" s="15" t="s">
        <v>14</v>
      </c>
      <c r="B11" s="16" t="s">
        <v>15</v>
      </c>
      <c r="C11" s="17"/>
      <c r="D11" s="17"/>
      <c r="E11" s="17"/>
      <c r="F11" s="17"/>
      <c r="G11" s="17"/>
      <c r="H11" s="17"/>
      <c r="I11" s="17"/>
    </row>
    <row r="12" spans="1:9" s="14" customFormat="1" ht="15" customHeight="1">
      <c r="A12" s="19" t="s">
        <v>16</v>
      </c>
      <c r="B12" s="20" t="s">
        <v>17</v>
      </c>
      <c r="C12" s="21">
        <f>SUM(C14)</f>
        <v>0</v>
      </c>
      <c r="D12" s="21">
        <f aca="true" t="shared" si="2" ref="D12:I12">SUM(D13:D16)-D15</f>
        <v>7877647</v>
      </c>
      <c r="E12" s="21">
        <f t="shared" si="2"/>
        <v>6625500</v>
      </c>
      <c r="F12" s="21">
        <f t="shared" si="2"/>
        <v>4823500</v>
      </c>
      <c r="G12" s="21">
        <f t="shared" si="2"/>
        <v>3021500</v>
      </c>
      <c r="H12" s="21">
        <f t="shared" si="2"/>
        <v>1219000</v>
      </c>
      <c r="I12" s="21">
        <f t="shared" si="2"/>
        <v>0</v>
      </c>
    </row>
    <row r="13" spans="1:9" s="14" customFormat="1" ht="15" customHeight="1">
      <c r="A13" s="15" t="s">
        <v>18</v>
      </c>
      <c r="B13" s="16" t="s">
        <v>19</v>
      </c>
      <c r="C13" s="17"/>
      <c r="D13" s="17"/>
      <c r="E13" s="17"/>
      <c r="F13" s="17"/>
      <c r="G13" s="17"/>
      <c r="H13" s="17"/>
      <c r="I13" s="17"/>
    </row>
    <row r="14" spans="1:9" s="14" customFormat="1" ht="15" customHeight="1">
      <c r="A14" s="15" t="s">
        <v>20</v>
      </c>
      <c r="B14" s="16" t="s">
        <v>21</v>
      </c>
      <c r="C14" s="17"/>
      <c r="D14" s="17">
        <v>7877647</v>
      </c>
      <c r="E14" s="17">
        <v>6625500</v>
      </c>
      <c r="F14" s="17">
        <v>4823500</v>
      </c>
      <c r="G14" s="17">
        <v>3021500</v>
      </c>
      <c r="H14" s="17">
        <v>1219000</v>
      </c>
      <c r="I14" s="17"/>
    </row>
    <row r="15" spans="1:9" s="14" customFormat="1" ht="15" customHeight="1">
      <c r="A15" s="15"/>
      <c r="B15" s="22" t="s">
        <v>22</v>
      </c>
      <c r="C15" s="17"/>
      <c r="D15" s="17"/>
      <c r="E15" s="17"/>
      <c r="F15" s="17"/>
      <c r="G15" s="17"/>
      <c r="H15" s="17"/>
      <c r="I15" s="17"/>
    </row>
    <row r="16" spans="1:9" s="14" customFormat="1" ht="15" customHeight="1">
      <c r="A16" s="15" t="s">
        <v>23</v>
      </c>
      <c r="B16" s="16" t="s">
        <v>24</v>
      </c>
      <c r="C16" s="18"/>
      <c r="D16" s="18"/>
      <c r="E16" s="18"/>
      <c r="F16" s="18"/>
      <c r="G16" s="18"/>
      <c r="H16" s="18"/>
      <c r="I16" s="18"/>
    </row>
    <row r="17" spans="1:9" s="14" customFormat="1" ht="15" customHeight="1">
      <c r="A17" s="19" t="s">
        <v>25</v>
      </c>
      <c r="B17" s="23" t="s">
        <v>26</v>
      </c>
      <c r="C17" s="24">
        <v>1311411</v>
      </c>
      <c r="D17" s="23">
        <f aca="true" t="shared" si="3" ref="D17:I17">SUM(D18:D19)</f>
        <v>0</v>
      </c>
      <c r="E17" s="23">
        <f t="shared" si="3"/>
        <v>0</v>
      </c>
      <c r="F17" s="23">
        <f t="shared" si="3"/>
        <v>0</v>
      </c>
      <c r="G17" s="23">
        <f t="shared" si="3"/>
        <v>0</v>
      </c>
      <c r="H17" s="23">
        <f t="shared" si="3"/>
        <v>0</v>
      </c>
      <c r="I17" s="23">
        <f t="shared" si="3"/>
        <v>0</v>
      </c>
    </row>
    <row r="18" spans="1:9" s="14" customFormat="1" ht="15" customHeight="1">
      <c r="A18" s="15" t="s">
        <v>27</v>
      </c>
      <c r="B18" s="25" t="s">
        <v>28</v>
      </c>
      <c r="C18" s="26">
        <v>1311411</v>
      </c>
      <c r="D18" s="25"/>
      <c r="E18" s="25"/>
      <c r="F18" s="25"/>
      <c r="G18" s="25"/>
      <c r="H18" s="25"/>
      <c r="I18" s="25"/>
    </row>
    <row r="19" spans="1:9" s="14" customFormat="1" ht="15" customHeight="1">
      <c r="A19" s="15" t="s">
        <v>29</v>
      </c>
      <c r="B19" s="25" t="s">
        <v>30</v>
      </c>
      <c r="C19" s="25"/>
      <c r="D19" s="25"/>
      <c r="E19" s="25"/>
      <c r="F19" s="25"/>
      <c r="G19" s="25"/>
      <c r="H19" s="25"/>
      <c r="I19" s="25"/>
    </row>
    <row r="20" spans="1:9" s="4" customFormat="1" ht="22.5" customHeight="1">
      <c r="A20" s="27">
        <v>2</v>
      </c>
      <c r="B20" s="28" t="s">
        <v>31</v>
      </c>
      <c r="C20" s="29"/>
      <c r="D20" s="29">
        <f>SUM(D26+D25+D21)</f>
        <v>8205742</v>
      </c>
      <c r="E20" s="29">
        <f>SUM(E26+E25+E21)</f>
        <v>7162108</v>
      </c>
      <c r="F20" s="29">
        <f>SUM(F26+F25+F21)</f>
        <v>3843033</v>
      </c>
      <c r="G20" s="29">
        <f>SUM(G26+G25+G21)</f>
        <v>4527461</v>
      </c>
      <c r="H20" s="29">
        <f>SUM(H26+H25+H21)</f>
        <v>1936883</v>
      </c>
      <c r="I20" s="29">
        <f>SUM(I26+I25+I21)</f>
        <v>1251385</v>
      </c>
    </row>
    <row r="21" spans="1:9" s="4" customFormat="1" ht="15" customHeight="1">
      <c r="A21" s="30" t="s">
        <v>32</v>
      </c>
      <c r="B21" s="8" t="s">
        <v>33</v>
      </c>
      <c r="C21" s="9"/>
      <c r="D21" s="9">
        <f aca="true" t="shared" si="4" ref="D21:I21">SUM(D22:D24)</f>
        <v>5957432</v>
      </c>
      <c r="E21" s="9">
        <f t="shared" si="4"/>
        <v>6442442</v>
      </c>
      <c r="F21" s="9">
        <f t="shared" si="4"/>
        <v>3366954</v>
      </c>
      <c r="G21" s="9">
        <f t="shared" si="4"/>
        <v>4240028</v>
      </c>
      <c r="H21" s="9">
        <f t="shared" si="4"/>
        <v>1802000</v>
      </c>
      <c r="I21" s="9">
        <f t="shared" si="4"/>
        <v>1219500</v>
      </c>
    </row>
    <row r="22" spans="1:9" s="14" customFormat="1" ht="15" customHeight="1">
      <c r="A22" s="15" t="s">
        <v>34</v>
      </c>
      <c r="B22" s="16" t="s">
        <v>35</v>
      </c>
      <c r="C22" s="17"/>
      <c r="D22" s="17">
        <v>5957432</v>
      </c>
      <c r="E22" s="17">
        <v>6442442</v>
      </c>
      <c r="F22" s="17">
        <v>3366954</v>
      </c>
      <c r="G22" s="17">
        <v>4240028</v>
      </c>
      <c r="H22" s="17">
        <v>1802000</v>
      </c>
      <c r="I22" s="17">
        <v>1219500</v>
      </c>
    </row>
    <row r="23" spans="1:9" s="14" customFormat="1" ht="15" customHeight="1">
      <c r="A23" s="15" t="s">
        <v>36</v>
      </c>
      <c r="B23" s="16" t="s">
        <v>37</v>
      </c>
      <c r="C23" s="17"/>
      <c r="D23" s="17"/>
      <c r="E23" s="17"/>
      <c r="F23" s="17"/>
      <c r="G23" s="17"/>
      <c r="H23" s="17"/>
      <c r="I23" s="17"/>
    </row>
    <row r="24" spans="1:9" s="14" customFormat="1" ht="15" customHeight="1">
      <c r="A24" s="15" t="s">
        <v>38</v>
      </c>
      <c r="B24" s="16" t="s">
        <v>39</v>
      </c>
      <c r="C24" s="17"/>
      <c r="D24" s="17"/>
      <c r="E24" s="17"/>
      <c r="F24" s="17"/>
      <c r="G24" s="17"/>
      <c r="H24" s="17"/>
      <c r="I24" s="17"/>
    </row>
    <row r="25" spans="1:9" s="14" customFormat="1" ht="15" customHeight="1">
      <c r="A25" s="19" t="s">
        <v>40</v>
      </c>
      <c r="B25" s="23" t="s">
        <v>41</v>
      </c>
      <c r="C25" s="18"/>
      <c r="D25" s="17">
        <v>1311411</v>
      </c>
      <c r="E25" s="18"/>
      <c r="F25" s="18"/>
      <c r="G25" s="18"/>
      <c r="H25" s="18"/>
      <c r="I25" s="18"/>
    </row>
    <row r="26" spans="1:9" s="32" customFormat="1" ht="14.25" customHeight="1">
      <c r="A26" s="19" t="s">
        <v>42</v>
      </c>
      <c r="B26" s="23" t="s">
        <v>43</v>
      </c>
      <c r="C26" s="31"/>
      <c r="D26" s="31">
        <v>936899</v>
      </c>
      <c r="E26" s="31">
        <v>719666</v>
      </c>
      <c r="F26" s="31">
        <v>476079</v>
      </c>
      <c r="G26" s="31">
        <v>287433</v>
      </c>
      <c r="H26" s="31">
        <v>134883</v>
      </c>
      <c r="I26" s="31">
        <v>31885</v>
      </c>
    </row>
    <row r="27" spans="1:9" s="4" customFormat="1" ht="22.5" customHeight="1">
      <c r="A27" s="27" t="s">
        <v>44</v>
      </c>
      <c r="B27" s="28" t="s">
        <v>45</v>
      </c>
      <c r="C27" s="33"/>
      <c r="D27" s="34">
        <v>169830986</v>
      </c>
      <c r="E27" s="33">
        <v>181582770</v>
      </c>
      <c r="F27" s="33">
        <v>191319762</v>
      </c>
      <c r="G27" s="33">
        <v>202213653</v>
      </c>
      <c r="H27" s="33">
        <v>212987391</v>
      </c>
      <c r="I27" s="33">
        <v>225177682</v>
      </c>
    </row>
    <row r="28" spans="1:9" s="37" customFormat="1" ht="22.5" customHeight="1">
      <c r="A28" s="27" t="s">
        <v>46</v>
      </c>
      <c r="B28" s="28" t="s">
        <v>47</v>
      </c>
      <c r="C28" s="35"/>
      <c r="D28" s="36">
        <v>173677450</v>
      </c>
      <c r="E28" s="35">
        <v>148924650</v>
      </c>
      <c r="F28" s="35">
        <v>154888555</v>
      </c>
      <c r="G28" s="35">
        <v>161007376</v>
      </c>
      <c r="H28" s="35">
        <v>167561136</v>
      </c>
      <c r="I28" s="35">
        <v>174200800</v>
      </c>
    </row>
    <row r="29" spans="1:9" s="37" customFormat="1" ht="22.5" customHeight="1">
      <c r="A29" s="27" t="s">
        <v>48</v>
      </c>
      <c r="B29" s="28" t="s">
        <v>49</v>
      </c>
      <c r="C29" s="38"/>
      <c r="D29" s="38">
        <v>-3846464</v>
      </c>
      <c r="E29" s="38"/>
      <c r="F29" s="38"/>
      <c r="G29" s="38"/>
      <c r="H29" s="38"/>
      <c r="I29" s="38"/>
    </row>
    <row r="30" spans="1:9" s="4" customFormat="1" ht="22.5" customHeight="1">
      <c r="A30" s="27" t="s">
        <v>50</v>
      </c>
      <c r="B30" s="28" t="s">
        <v>51</v>
      </c>
      <c r="C30" s="39"/>
      <c r="D30" s="40"/>
      <c r="E30" s="40"/>
      <c r="F30" s="40"/>
      <c r="G30" s="40"/>
      <c r="H30" s="40"/>
      <c r="I30" s="40"/>
    </row>
    <row r="31" spans="1:9" s="14" customFormat="1" ht="15" customHeight="1">
      <c r="A31" s="19" t="s">
        <v>52</v>
      </c>
      <c r="B31" s="41" t="s">
        <v>53</v>
      </c>
      <c r="C31" s="18"/>
      <c r="D31" s="42">
        <f aca="true" t="shared" si="5" ref="D31:I31">(D7-D21-D25)/D27</f>
        <v>0.05771668192517</v>
      </c>
      <c r="E31" s="42">
        <f t="shared" si="5"/>
        <v>0.0230530683059852</v>
      </c>
      <c r="F31" s="42">
        <f t="shared" si="5"/>
        <v>0.02035636025932334</v>
      </c>
      <c r="G31" s="42">
        <f t="shared" si="5"/>
        <v>-0.006025943263089165</v>
      </c>
      <c r="H31" s="42">
        <f t="shared" si="5"/>
        <v>-0.0027372512394407424</v>
      </c>
      <c r="I31" s="42">
        <f t="shared" si="5"/>
        <v>-0.00541572321541173</v>
      </c>
    </row>
    <row r="32" spans="1:9" s="14" customFormat="1" ht="28.5" customHeight="1">
      <c r="A32" s="19" t="s">
        <v>54</v>
      </c>
      <c r="B32" s="41" t="s">
        <v>55</v>
      </c>
      <c r="C32" s="18"/>
      <c r="D32" s="42">
        <f aca="true" t="shared" si="6" ref="D32:I32">(D8+D12-D21)/D27</f>
        <v>0.0654385413507521</v>
      </c>
      <c r="E32" s="42">
        <f t="shared" si="6"/>
        <v>0.0230530683059852</v>
      </c>
      <c r="F32" s="42">
        <f t="shared" si="6"/>
        <v>0.02035636025932334</v>
      </c>
      <c r="G32" s="42">
        <f t="shared" si="6"/>
        <v>-0.006025943263089165</v>
      </c>
      <c r="H32" s="42">
        <f t="shared" si="6"/>
        <v>-0.0027372512394407424</v>
      </c>
      <c r="I32" s="42">
        <f t="shared" si="6"/>
        <v>-0.00541572321541173</v>
      </c>
    </row>
    <row r="33" spans="1:9" s="14" customFormat="1" ht="15" customHeight="1">
      <c r="A33" s="19" t="s">
        <v>56</v>
      </c>
      <c r="B33" s="41" t="s">
        <v>57</v>
      </c>
      <c r="C33" s="18"/>
      <c r="D33" s="42">
        <f aca="true" t="shared" si="7" ref="D33:I33">(D20/D27)</f>
        <v>0.048317107456468514</v>
      </c>
      <c r="E33" s="42">
        <f t="shared" si="7"/>
        <v>0.039442662979532694</v>
      </c>
      <c r="F33" s="42">
        <f t="shared" si="7"/>
        <v>0.020086963102118015</v>
      </c>
      <c r="G33" s="42">
        <f t="shared" si="7"/>
        <v>0.02238949216747496</v>
      </c>
      <c r="H33" s="42">
        <f t="shared" si="7"/>
        <v>0.009093885750260211</v>
      </c>
      <c r="I33" s="42">
        <f t="shared" si="7"/>
        <v>0.005557322505877825</v>
      </c>
    </row>
    <row r="34" spans="1:9" s="14" customFormat="1" ht="25.5" customHeight="1">
      <c r="A34" s="19" t="s">
        <v>58</v>
      </c>
      <c r="B34" s="41" t="s">
        <v>59</v>
      </c>
      <c r="C34" s="18"/>
      <c r="D34" s="42">
        <f aca="true" t="shared" si="8" ref="D34:I34">(D21+D26)/D27</f>
        <v>0.040595248030886426</v>
      </c>
      <c r="E34" s="42">
        <f t="shared" si="8"/>
        <v>0.039442662979532694</v>
      </c>
      <c r="F34" s="42">
        <f t="shared" si="8"/>
        <v>0.020086963102118015</v>
      </c>
      <c r="G34" s="42">
        <f t="shared" si="8"/>
        <v>0.02238949216747496</v>
      </c>
      <c r="H34" s="42">
        <f t="shared" si="8"/>
        <v>0.009093885750260211</v>
      </c>
      <c r="I34" s="42">
        <f t="shared" si="8"/>
        <v>0.005557322505877825</v>
      </c>
    </row>
  </sheetData>
  <mergeCells count="5">
    <mergeCell ref="A1:I1"/>
    <mergeCell ref="A4:A5"/>
    <mergeCell ref="B4:B5"/>
    <mergeCell ref="C4:C5"/>
    <mergeCell ref="D4:I4"/>
  </mergeCells>
  <printOptions horizontalCentered="1" verticalCentered="1"/>
  <pageMargins left="0.5902777777777778" right="0.5902777777777778" top="0.8902777777777778" bottom="0.55" header="0.5118055555555556" footer="0.5118055555555556"/>
  <pageSetup fitToHeight="1" fitToWidth="1" horizontalDpi="300" verticalDpi="300" orientation="landscape" paperSize="9" scale="82" r:id="rId1"/>
  <headerFooter alignWithMargins="0">
    <oddHeader>&amp;R&amp;9Załącznik nr  12
do  Zarządzenia Nr 196/06
Prezydenta Miasta Łomża
z dnia  06.11.2006r.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ELA-B</cp:lastModifiedBy>
  <cp:lastPrinted>2006-11-08T13:44:50Z</cp:lastPrinted>
  <dcterms:created xsi:type="dcterms:W3CDTF">1998-12-09T13:02:10Z</dcterms:created>
  <dcterms:modified xsi:type="dcterms:W3CDTF">2006-11-08T13:45:07Z</dcterms:modified>
  <cp:category/>
  <cp:version/>
  <cp:contentType/>
  <cp:contentStatus/>
  <cp:revision>1</cp:revision>
</cp:coreProperties>
</file>