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8880" activeTab="0"/>
  </bookViews>
  <sheets>
    <sheet name="załączniki 1-2" sheetId="1" r:id="rId1"/>
  </sheets>
  <definedNames/>
  <calcPr fullCalcOnLoad="1"/>
</workbook>
</file>

<file path=xl/sharedStrings.xml><?xml version="1.0" encoding="utf-8"?>
<sst xmlns="http://schemas.openxmlformats.org/spreadsheetml/2006/main" count="226" uniqueCount="117">
  <si>
    <t>Gmina</t>
  </si>
  <si>
    <t>Powiat</t>
  </si>
  <si>
    <t>Zadania z zakresu administracji rządowej - ogółem</t>
  </si>
  <si>
    <t>Dział</t>
  </si>
  <si>
    <t>Rozdz.</t>
  </si>
  <si>
    <t>Wyszczególnienie</t>
  </si>
  <si>
    <t>§</t>
  </si>
  <si>
    <t>Dotacje celowe otrzymane z budżetu państwa na zadania bieżące z zakresu administracji rządowej oraz inne zadania zlecone ustawami realizowane przez powiat</t>
  </si>
  <si>
    <t>2110</t>
  </si>
  <si>
    <t>Gospodarka mieszkaniowa</t>
  </si>
  <si>
    <t>Gospodarka gruntami i nieruchomościami</t>
  </si>
  <si>
    <t>Działalność usługowa</t>
  </si>
  <si>
    <t>Prace geodezyjne i kartograficzne</t>
  </si>
  <si>
    <t>Dotacje celowe otrzymane z budżetu państwa na zadania bieżące z zakresu administracji rządowej oraz inne zadania zlecone ustawami realiz.przez powiat</t>
  </si>
  <si>
    <t>Opracowania geodezyjne i kartograficzne</t>
  </si>
  <si>
    <t>Nadzór budowlany</t>
  </si>
  <si>
    <t>Administracja publiczna</t>
  </si>
  <si>
    <t>Urzędy Wojewódzkie</t>
  </si>
  <si>
    <t xml:space="preserve">Dotacje celowe otrzymane z budżetu państwa na realizację zadań bieżących  z zakresu administracji rządowej oraz innych zadań  zleconych gminie ustawami </t>
  </si>
  <si>
    <t>2010</t>
  </si>
  <si>
    <t>Komisje poborowe</t>
  </si>
  <si>
    <t>Urzędy naczelnych organów władzy państwowej, kontroli i ochrony prawa oraz sądownictwa</t>
  </si>
  <si>
    <t>Urzędy naczelnych organów władzy państwowej,kontroli i ochrony prawa</t>
  </si>
  <si>
    <t>Bezpieczeństwo publiczne i ochrona przeciwpożarowa</t>
  </si>
  <si>
    <t>Komendy Powiatowe Państwowej Straży Pożarnej</t>
  </si>
  <si>
    <t>Ochrona zdrowia</t>
  </si>
  <si>
    <t xml:space="preserve">Składki na ubezpieczenie zdrowotne oraz świadczenia dla osób nie objętych obowiązkiem ubezpieczenia zdrowotnego 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</si>
  <si>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</si>
  <si>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Dotacje celowe otrzymane z budżetu państwa na zadania bieżące z zakresu administracji rządowej oraz inne zadania zlecone ustawami realiz.przez powiat /placówki opiekuńczo - wychowawcze /</t>
  </si>
  <si>
    <t xml:space="preserve">Pomoc społeczna </t>
  </si>
  <si>
    <t>Ośrodki wsparcia</t>
  </si>
  <si>
    <t>Składki na ubezpieczenie zdrowotne opłacane  za osoby pobierajce niektóre świadczenia z pomocy spoecznej</t>
  </si>
  <si>
    <t xml:space="preserve">Zasiłki i pomoc w naturze oraz składki na ubezpieczenia społeczne </t>
  </si>
  <si>
    <t>Usługi opiekuńcze i specjalistyczne usługi opiekuńcze</t>
  </si>
  <si>
    <t>Pomoc dla uchodzców</t>
  </si>
  <si>
    <t>Pozostałe zadania w zakresie polityki społecznej</t>
  </si>
  <si>
    <t>Zespoły do spraw orzekania o stopniu niepełnosprawności</t>
  </si>
  <si>
    <t>R a z e m</t>
  </si>
  <si>
    <t>85212</t>
  </si>
  <si>
    <t>Świadczenia  rodzinne  oraz składki na ubezpieczenia emerytalne rentowe z ubezpieczenia społecznego</t>
  </si>
  <si>
    <t>Załącznik Nr 1</t>
  </si>
  <si>
    <t>Zadania z zakresu administracji rządowej                         w tym:</t>
  </si>
  <si>
    <t xml:space="preserve">  </t>
  </si>
  <si>
    <t>Załącznik Nr 2</t>
  </si>
  <si>
    <t>Dz.</t>
  </si>
  <si>
    <t>Zadania z zakresu administracji rządow- ogółem</t>
  </si>
  <si>
    <t>Zadania z zakresu administracji rządowej     w tym:</t>
  </si>
  <si>
    <t>Zakup  usług pozostałych</t>
  </si>
  <si>
    <t xml:space="preserve"> - odszkodowania</t>
  </si>
  <si>
    <t>Zakup usług pozostałych</t>
  </si>
  <si>
    <t xml:space="preserve">Zakup usług pozostałych </t>
  </si>
  <si>
    <t>Wynagrodzenia osobowe pracowników</t>
  </si>
  <si>
    <t>Wynagrodzenia osobowe członków korpusu  służby cywilnej</t>
  </si>
  <si>
    <t>Dodatkowe wynagrodzenie roczne</t>
  </si>
  <si>
    <t>Składki na ubezpieczenia społeczne</t>
  </si>
  <si>
    <t>Składki na Fundusz Pracy</t>
  </si>
  <si>
    <t xml:space="preserve">Zakup materiałów i wyposażenia </t>
  </si>
  <si>
    <t>Podróże służbowe krajowe</t>
  </si>
  <si>
    <t>Odpisy na Z.F.Ś.S.</t>
  </si>
  <si>
    <t>Wynagrodzenia bezosobowe</t>
  </si>
  <si>
    <t>Zakup materiałów i wyposażenia</t>
  </si>
  <si>
    <t>Urzędy naczelnych organów władzy państwowej,kontroli i ochrony prawa oraz sądownictwa</t>
  </si>
  <si>
    <t xml:space="preserve">Urzędy naczelnych organów władzy państwowej,kontroli i ochrony prawa </t>
  </si>
  <si>
    <t>Różne wydatki na rzecz osób fizycznych</t>
  </si>
  <si>
    <t>Wydatki osobowe niezaliczane do uposażeń wypłacane żołnierzom i funkcjonariuszom</t>
  </si>
  <si>
    <t>Wynagrodzenia osobowe członków korpusu służby cywilnej</t>
  </si>
  <si>
    <t>Uposażenia żołnierzy zawodowych i nadterminowych oraz funkcjonariuszy</t>
  </si>
  <si>
    <t>Pozostałe należności żołnierzy zawodowych i naderminowych oraz funkcjonariuszy</t>
  </si>
  <si>
    <t>Nagrody roczne dla żołnierzy zawodowych i naterminowych oraz funkcionariuszy</t>
  </si>
  <si>
    <t>Uposażenia oraz świadczenia pieniężne wypłacane przez okres roku żołnierzom i funkcjonariuszom zwolnionym ze służby</t>
  </si>
  <si>
    <t>Równoważniki pieniężne i ekwiwalenty dla żołnierzy i funkcjonariuszy</t>
  </si>
  <si>
    <t>Zakup środków żywności</t>
  </si>
  <si>
    <t>Zakup leków i materiałów medycznych</t>
  </si>
  <si>
    <t>Zakup  energii</t>
  </si>
  <si>
    <t>Zakup usług remontowych</t>
  </si>
  <si>
    <t>Zakup usług zdrowotnych</t>
  </si>
  <si>
    <t>Różne opłaty i składki</t>
  </si>
  <si>
    <t>Odpisy na Z.FŚ.S.</t>
  </si>
  <si>
    <t>Pozostałe podatki na rzecz budżetów jednostek samorządu terytorialnego</t>
  </si>
  <si>
    <t>Opłaty na rzecz budżetu państwa</t>
  </si>
  <si>
    <t>Opłaty na rzecz budżetów jednostek samorządu terytorialnego</t>
  </si>
  <si>
    <t>Składki na ubezpieczenie zdrowotne oraz świadczenia dla osób nie objętych obowiązkiem ubezpieczenia zdrowotnego</t>
  </si>
  <si>
    <t>Składki na ubezpieczenia zdrowotne</t>
  </si>
  <si>
    <t xml:space="preserve"> - Dzieci przebywające w plac.opiekuńczo  wychowawczych</t>
  </si>
  <si>
    <t xml:space="preserve"> - Dzieci i młodzież w szkołach i plac.szkolno-wychowawczych</t>
  </si>
  <si>
    <t>Pomoc społeczna</t>
  </si>
  <si>
    <t>85203</t>
  </si>
  <si>
    <t>Ośrodki wsparcia/Klub Seniora,Środow.Dom Samopom./</t>
  </si>
  <si>
    <t>Dodatkowe wynagrodzenia roczne</t>
  </si>
  <si>
    <t>Zakup energii</t>
  </si>
  <si>
    <t>Podatek od nieruchomości</t>
  </si>
  <si>
    <t>Świadczenia społeczne</t>
  </si>
  <si>
    <t>85213</t>
  </si>
  <si>
    <t>Składki na ubezpieczenie zdrowotne opłacane za osoby pobierające niektóre świadczenia z pomocy społecznej</t>
  </si>
  <si>
    <t xml:space="preserve">Składki na ubezpieczenie zdrowotne </t>
  </si>
  <si>
    <t>85214</t>
  </si>
  <si>
    <t>85228</t>
  </si>
  <si>
    <t xml:space="preserve">Usługi opiekuńcze  i  specjalistyczne usługi opiekuńcze </t>
  </si>
  <si>
    <t>Nagrody i wydatki osobowe nie zaliczone do  wynagrodzeń</t>
  </si>
  <si>
    <t>Wynagrodzenia   osobowe  pracowników</t>
  </si>
  <si>
    <t xml:space="preserve">Składki  na ubezpieczenia   społeczne  </t>
  </si>
  <si>
    <t>Składki  na  Fundusz  Pracy</t>
  </si>
  <si>
    <t>Odpisy na ZFŚS</t>
  </si>
  <si>
    <t>85231</t>
  </si>
  <si>
    <t xml:space="preserve">Pozostałe zadania w zakresie polityki społecznej </t>
  </si>
  <si>
    <t>85321</t>
  </si>
  <si>
    <t xml:space="preserve">     R a z e m</t>
  </si>
  <si>
    <t>Różna składki opłaty</t>
  </si>
  <si>
    <t>Zakup usług medycznych</t>
  </si>
  <si>
    <t>Zakup usług zdrowotnycgh</t>
  </si>
  <si>
    <t>Podróże służbowe karajowe</t>
  </si>
  <si>
    <t>Wydatki osobowe niezaliczane do wynagrodzeń</t>
  </si>
  <si>
    <t>Zakup usług dostępu do sieci Internet</t>
  </si>
  <si>
    <t>Podatek od towarów i usług</t>
  </si>
  <si>
    <t>Podpis</t>
  </si>
  <si>
    <t xml:space="preserve">            Dochody budżetowe -  III kwartał 2006 rok</t>
  </si>
  <si>
    <t xml:space="preserve">          Wydatki  budżetowe  -  III kwartał 2006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</si>
</sst>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-* #,##0.0\ _z_ł_-;\-* #,##0.0\ _z_ł_-;_-* &quot;-&quot;??\ _z_ł_-;_-@_-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wrapText="1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wrapText="1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vertical="center" wrapText="1"/>
      <protection locked="0"/>
    </xf>
    <xf numFmtId="49" fontId="12" fillId="3" borderId="15" xfId="0" applyNumberFormat="1" applyFont="1" applyFill="1" applyBorder="1" applyAlignment="1" applyProtection="1">
      <alignment horizontal="center" vertical="center"/>
      <protection locked="0"/>
    </xf>
    <xf numFmtId="3" fontId="12" fillId="3" borderId="5" xfId="0" applyNumberFormat="1" applyFont="1" applyFill="1" applyBorder="1" applyAlignment="1" applyProtection="1">
      <alignment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/>
      <protection locked="0"/>
    </xf>
    <xf numFmtId="3" fontId="7" fillId="4" borderId="19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wrapText="1"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wrapText="1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vertical="center" wrapText="1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3" fontId="7" fillId="4" borderId="23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Border="1" applyAlignment="1" applyProtection="1">
      <alignment wrapText="1"/>
      <protection hidden="1"/>
    </xf>
    <xf numFmtId="49" fontId="6" fillId="0" borderId="18" xfId="0" applyNumberFormat="1" applyFont="1" applyBorder="1" applyAlignment="1" applyProtection="1">
      <alignment horizontal="center"/>
      <protection locked="0"/>
    </xf>
    <xf numFmtId="3" fontId="12" fillId="4" borderId="19" xfId="0" applyNumberFormat="1" applyFont="1" applyFill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horizontal="center"/>
      <protection locked="0"/>
    </xf>
    <xf numFmtId="49" fontId="7" fillId="4" borderId="25" xfId="0" applyNumberFormat="1" applyFont="1" applyFill="1" applyBorder="1" applyAlignment="1" applyProtection="1">
      <alignment horizontal="center" vertical="center"/>
      <protection locked="0"/>
    </xf>
    <xf numFmtId="3" fontId="6" fillId="0" borderId="23" xfId="0" applyNumberFormat="1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49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/>
      <protection locked="0"/>
    </xf>
    <xf numFmtId="49" fontId="13" fillId="4" borderId="21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19" xfId="0" applyNumberFormat="1" applyFont="1" applyFill="1" applyBorder="1" applyAlignment="1" applyProtection="1">
      <alignment vertical="center" wrapText="1"/>
      <protection hidden="1"/>
    </xf>
    <xf numFmtId="49" fontId="6" fillId="4" borderId="22" xfId="0" applyNumberFormat="1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wrapText="1"/>
      <protection locked="0"/>
    </xf>
    <xf numFmtId="49" fontId="10" fillId="3" borderId="15" xfId="0" applyNumberFormat="1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49" fontId="6" fillId="4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vertical="center" wrapText="1"/>
      <protection locked="0"/>
    </xf>
    <xf numFmtId="3" fontId="12" fillId="2" borderId="5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>
      <alignment/>
    </xf>
    <xf numFmtId="49" fontId="10" fillId="2" borderId="29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3" fontId="13" fillId="3" borderId="5" xfId="0" applyNumberFormat="1" applyFont="1" applyFill="1" applyBorder="1" applyAlignment="1" applyProtection="1">
      <alignment vertical="center"/>
      <protection hidden="1"/>
    </xf>
    <xf numFmtId="0" fontId="19" fillId="0" borderId="34" xfId="0" applyFont="1" applyBorder="1" applyAlignment="1" applyProtection="1">
      <alignment wrapText="1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49" fontId="13" fillId="3" borderId="14" xfId="0" applyNumberFormat="1" applyFont="1" applyFill="1" applyBorder="1" applyAlignment="1" applyProtection="1">
      <alignment horizontal="center" vertical="center"/>
      <protection locked="0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49" fontId="13" fillId="4" borderId="35" xfId="0" applyNumberFormat="1" applyFont="1" applyFill="1" applyBorder="1" applyAlignment="1" applyProtection="1">
      <alignment horizontal="center" vertical="center"/>
      <protection locked="0"/>
    </xf>
    <xf numFmtId="0" fontId="13" fillId="4" borderId="34" xfId="0" applyFont="1" applyFill="1" applyBorder="1" applyAlignment="1" applyProtection="1">
      <alignment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/>
      <protection locked="0"/>
    </xf>
    <xf numFmtId="3" fontId="13" fillId="4" borderId="36" xfId="0" applyNumberFormat="1" applyFont="1" applyFill="1" applyBorder="1" applyAlignment="1" applyProtection="1">
      <alignment vertical="center"/>
      <protection hidden="1"/>
    </xf>
    <xf numFmtId="3" fontId="13" fillId="4" borderId="37" xfId="0" applyNumberFormat="1" applyFont="1" applyFill="1" applyBorder="1" applyAlignment="1" applyProtection="1">
      <alignment vertical="center"/>
      <protection hidden="1"/>
    </xf>
    <xf numFmtId="0" fontId="20" fillId="0" borderId="20" xfId="0" applyFont="1" applyBorder="1" applyAlignment="1" applyProtection="1">
      <alignment horizontal="center"/>
      <protection locked="0"/>
    </xf>
    <xf numFmtId="49" fontId="20" fillId="0" borderId="38" xfId="0" applyNumberFormat="1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3" fontId="19" fillId="5" borderId="23" xfId="0" applyNumberFormat="1" applyFont="1" applyFill="1" applyBorder="1" applyAlignment="1" applyProtection="1">
      <alignment/>
      <protection hidden="1"/>
    </xf>
    <xf numFmtId="3" fontId="19" fillId="5" borderId="36" xfId="0" applyNumberFormat="1" applyFont="1" applyFill="1" applyBorder="1" applyAlignment="1" applyProtection="1">
      <alignment/>
      <protection hidden="1"/>
    </xf>
    <xf numFmtId="0" fontId="19" fillId="0" borderId="20" xfId="0" applyFont="1" applyBorder="1" applyAlignment="1" applyProtection="1">
      <alignment horizontal="center"/>
      <protection locked="0"/>
    </xf>
    <xf numFmtId="49" fontId="19" fillId="0" borderId="38" xfId="0" applyNumberFormat="1" applyFont="1" applyBorder="1" applyAlignment="1" applyProtection="1">
      <alignment horizontal="center"/>
      <protection locked="0"/>
    </xf>
    <xf numFmtId="0" fontId="19" fillId="0" borderId="39" xfId="0" applyFont="1" applyBorder="1" applyAlignment="1" applyProtection="1">
      <alignment wrapText="1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3" fontId="19" fillId="0" borderId="23" xfId="0" applyNumberFormat="1" applyFont="1" applyBorder="1" applyAlignment="1" applyProtection="1">
      <alignment wrapText="1"/>
      <protection locked="0"/>
    </xf>
    <xf numFmtId="49" fontId="13" fillId="4" borderId="38" xfId="0" applyNumberFormat="1" applyFont="1" applyFill="1" applyBorder="1" applyAlignment="1" applyProtection="1">
      <alignment horizontal="center" vertical="center"/>
      <protection locked="0"/>
    </xf>
    <xf numFmtId="0" fontId="13" fillId="4" borderId="41" xfId="0" applyFont="1" applyFill="1" applyBorder="1" applyAlignment="1" applyProtection="1">
      <alignment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3" fontId="13" fillId="4" borderId="19" xfId="0" applyNumberFormat="1" applyFont="1" applyFill="1" applyBorder="1" applyAlignment="1" applyProtection="1">
      <alignment vertical="center"/>
      <protection hidden="1"/>
    </xf>
    <xf numFmtId="3" fontId="13" fillId="4" borderId="42" xfId="0" applyNumberFormat="1" applyFont="1" applyFill="1" applyBorder="1" applyAlignment="1" applyProtection="1">
      <alignment vertical="center"/>
      <protection hidden="1"/>
    </xf>
    <xf numFmtId="3" fontId="19" fillId="0" borderId="36" xfId="0" applyNumberFormat="1" applyFont="1" applyBorder="1" applyAlignment="1" applyProtection="1">
      <alignment wrapText="1"/>
      <protection locked="0"/>
    </xf>
    <xf numFmtId="49" fontId="13" fillId="4" borderId="21" xfId="0" applyNumberFormat="1" applyFont="1" applyFill="1" applyBorder="1" applyAlignment="1" applyProtection="1">
      <alignment horizontal="center" vertical="center"/>
      <protection locked="0"/>
    </xf>
    <xf numFmtId="3" fontId="13" fillId="4" borderId="23" xfId="0" applyNumberFormat="1" applyFont="1" applyFill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/>
      <protection locked="0"/>
    </xf>
    <xf numFmtId="3" fontId="19" fillId="0" borderId="23" xfId="0" applyNumberFormat="1" applyFont="1" applyBorder="1" applyAlignment="1" applyProtection="1">
      <alignment/>
      <protection locked="0"/>
    </xf>
    <xf numFmtId="0" fontId="19" fillId="0" borderId="43" xfId="0" applyFont="1" applyBorder="1" applyAlignment="1" applyProtection="1">
      <alignment wrapText="1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3" fontId="19" fillId="0" borderId="45" xfId="0" applyNumberFormat="1" applyFont="1" applyBorder="1" applyAlignment="1" applyProtection="1">
      <alignment wrapText="1"/>
      <protection locked="0"/>
    </xf>
    <xf numFmtId="49" fontId="19" fillId="0" borderId="17" xfId="0" applyNumberFormat="1" applyFont="1" applyBorder="1" applyAlignment="1" applyProtection="1">
      <alignment horizontal="center" wrapText="1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3" fontId="19" fillId="0" borderId="42" xfId="0" applyNumberFormat="1" applyFont="1" applyBorder="1" applyAlignment="1" applyProtection="1">
      <alignment wrapText="1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29" xfId="0" applyFont="1" applyFill="1" applyBorder="1" applyAlignment="1" applyProtection="1">
      <alignment vertical="center"/>
      <protection locked="0"/>
    </xf>
    <xf numFmtId="49" fontId="13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 wrapText="1"/>
      <protection locked="0"/>
    </xf>
    <xf numFmtId="3" fontId="13" fillId="4" borderId="19" xfId="0" applyNumberFormat="1" applyFont="1" applyFill="1" applyBorder="1" applyAlignment="1" applyProtection="1">
      <alignment vertical="center" wrapText="1"/>
      <protection hidden="1"/>
    </xf>
    <xf numFmtId="3" fontId="13" fillId="4" borderId="42" xfId="0" applyNumberFormat="1" applyFont="1" applyFill="1" applyBorder="1" applyAlignment="1" applyProtection="1">
      <alignment vertical="center" wrapText="1"/>
      <protection hidden="1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3" fontId="19" fillId="5" borderId="23" xfId="0" applyNumberFormat="1" applyFont="1" applyFill="1" applyBorder="1" applyAlignment="1" applyProtection="1">
      <alignment/>
      <protection locked="0"/>
    </xf>
    <xf numFmtId="3" fontId="19" fillId="5" borderId="36" xfId="0" applyNumberFormat="1" applyFont="1" applyFill="1" applyBorder="1" applyAlignment="1" applyProtection="1">
      <alignment/>
      <protection locked="0"/>
    </xf>
    <xf numFmtId="49" fontId="19" fillId="0" borderId="17" xfId="0" applyNumberFormat="1" applyFont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wrapText="1"/>
      <protection locked="0"/>
    </xf>
    <xf numFmtId="3" fontId="19" fillId="0" borderId="19" xfId="0" applyNumberFormat="1" applyFont="1" applyBorder="1" applyAlignment="1" applyProtection="1">
      <alignment/>
      <protection locked="0"/>
    </xf>
    <xf numFmtId="0" fontId="13" fillId="4" borderId="41" xfId="0" applyFont="1" applyFill="1" applyBorder="1" applyAlignment="1" applyProtection="1">
      <alignment wrapText="1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/>
      <protection locked="0"/>
    </xf>
    <xf numFmtId="49" fontId="13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3" fontId="13" fillId="4" borderId="23" xfId="0" applyNumberFormat="1" applyFont="1" applyFill="1" applyBorder="1" applyAlignment="1" applyProtection="1">
      <alignment vertical="center" wrapText="1"/>
      <protection hidden="1"/>
    </xf>
    <xf numFmtId="3" fontId="13" fillId="4" borderId="36" xfId="0" applyNumberFormat="1" applyFont="1" applyFill="1" applyBorder="1" applyAlignment="1" applyProtection="1">
      <alignment vertical="center" wrapText="1"/>
      <protection hidden="1"/>
    </xf>
    <xf numFmtId="0" fontId="13" fillId="4" borderId="48" xfId="0" applyFont="1" applyFill="1" applyBorder="1" applyAlignment="1" applyProtection="1">
      <alignment vertical="center" wrapText="1"/>
      <protection locked="0"/>
    </xf>
    <xf numFmtId="0" fontId="19" fillId="4" borderId="19" xfId="0" applyFont="1" applyFill="1" applyBorder="1" applyAlignment="1" applyProtection="1">
      <alignment horizontal="center"/>
      <protection locked="0"/>
    </xf>
    <xf numFmtId="0" fontId="19" fillId="0" borderId="49" xfId="0" applyFont="1" applyBorder="1" applyAlignment="1" applyProtection="1">
      <alignment wrapText="1"/>
      <protection locked="0"/>
    </xf>
    <xf numFmtId="0" fontId="19" fillId="6" borderId="23" xfId="0" applyFont="1" applyFill="1" applyBorder="1" applyAlignment="1" applyProtection="1">
      <alignment horizontal="center"/>
      <protection locked="0"/>
    </xf>
    <xf numFmtId="0" fontId="19" fillId="0" borderId="49" xfId="0" applyFont="1" applyBorder="1" applyAlignment="1" applyProtection="1">
      <alignment/>
      <protection locked="0"/>
    </xf>
    <xf numFmtId="0" fontId="13" fillId="4" borderId="49" xfId="0" applyFont="1" applyFill="1" applyBorder="1" applyAlignment="1" applyProtection="1">
      <alignment/>
      <protection locked="0"/>
    </xf>
    <xf numFmtId="0" fontId="19" fillId="4" borderId="23" xfId="0" applyFont="1" applyFill="1" applyBorder="1" applyAlignment="1" applyProtection="1">
      <alignment horizontal="center"/>
      <protection locked="0"/>
    </xf>
    <xf numFmtId="3" fontId="19" fillId="0" borderId="50" xfId="0" applyNumberFormat="1" applyFont="1" applyBorder="1" applyAlignment="1" applyProtection="1">
      <alignment/>
      <protection locked="0"/>
    </xf>
    <xf numFmtId="49" fontId="13" fillId="3" borderId="29" xfId="0" applyNumberFormat="1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 wrapText="1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6" borderId="16" xfId="0" applyFont="1" applyFill="1" applyBorder="1" applyAlignment="1" applyProtection="1">
      <alignment horizontal="center"/>
      <protection locked="0"/>
    </xf>
    <xf numFmtId="49" fontId="13" fillId="4" borderId="35" xfId="0" applyNumberFormat="1" applyFont="1" applyFill="1" applyBorder="1" applyAlignment="1" applyProtection="1">
      <alignment horizontal="center"/>
      <protection locked="0"/>
    </xf>
    <xf numFmtId="0" fontId="19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 applyProtection="1">
      <alignment vertical="center" wrapText="1"/>
      <protection locked="0"/>
    </xf>
    <xf numFmtId="3" fontId="13" fillId="2" borderId="5" xfId="0" applyNumberFormat="1" applyFont="1" applyFill="1" applyBorder="1" applyAlignment="1" applyProtection="1">
      <alignment vertical="center" wrapText="1"/>
      <protection hidden="1"/>
    </xf>
    <xf numFmtId="0" fontId="19" fillId="0" borderId="51" xfId="0" applyFont="1" applyBorder="1" applyAlignment="1" applyProtection="1">
      <alignment wrapText="1"/>
      <protection locked="0"/>
    </xf>
    <xf numFmtId="3" fontId="19" fillId="0" borderId="37" xfId="0" applyNumberFormat="1" applyFont="1" applyBorder="1" applyAlignment="1" applyProtection="1">
      <alignment wrapText="1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wrapText="1"/>
      <protection locked="0"/>
    </xf>
    <xf numFmtId="49" fontId="19" fillId="0" borderId="23" xfId="0" applyNumberFormat="1" applyFont="1" applyBorder="1" applyAlignment="1" applyProtection="1">
      <alignment horizontal="center"/>
      <protection locked="0"/>
    </xf>
    <xf numFmtId="3" fontId="14" fillId="6" borderId="40" xfId="0" applyNumberFormat="1" applyFont="1" applyFill="1" applyBorder="1" applyAlignment="1" applyProtection="1">
      <alignment vertical="center"/>
      <protection hidden="1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52" xfId="0" applyFont="1" applyFill="1" applyBorder="1" applyAlignment="1" applyProtection="1">
      <alignment vertical="center" wrapText="1"/>
      <protection locked="0"/>
    </xf>
    <xf numFmtId="49" fontId="12" fillId="3" borderId="12" xfId="0" applyNumberFormat="1" applyFont="1" applyFill="1" applyBorder="1" applyAlignment="1" applyProtection="1">
      <alignment horizontal="center" vertical="center"/>
      <protection locked="0"/>
    </xf>
    <xf numFmtId="3" fontId="12" fillId="3" borderId="12" xfId="0" applyNumberFormat="1" applyFont="1" applyFill="1" applyBorder="1" applyAlignment="1" applyProtection="1">
      <alignment vertical="center"/>
      <protection hidden="1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4" borderId="5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49" fontId="7" fillId="4" borderId="37" xfId="0" applyNumberFormat="1" applyFont="1" applyFill="1" applyBorder="1" applyAlignment="1" applyProtection="1">
      <alignment horizontal="center" vertical="center"/>
      <protection locked="0"/>
    </xf>
    <xf numFmtId="49" fontId="6" fillId="6" borderId="44" xfId="0" applyNumberFormat="1" applyFont="1" applyFill="1" applyBorder="1" applyAlignment="1" applyProtection="1">
      <alignment horizontal="center" vertical="center"/>
      <protection locked="0"/>
    </xf>
    <xf numFmtId="3" fontId="6" fillId="0" borderId="44" xfId="0" applyNumberFormat="1" applyFont="1" applyBorder="1" applyAlignment="1" applyProtection="1">
      <alignment wrapText="1"/>
      <protection locked="0"/>
    </xf>
    <xf numFmtId="3" fontId="12" fillId="4" borderId="53" xfId="0" applyNumberFormat="1" applyFont="1" applyFill="1" applyBorder="1" applyAlignment="1" applyProtection="1">
      <alignment vertical="center"/>
      <protection hidden="1"/>
    </xf>
    <xf numFmtId="3" fontId="14" fillId="6" borderId="30" xfId="0" applyNumberFormat="1" applyFont="1" applyFill="1" applyBorder="1" applyAlignment="1" applyProtection="1">
      <alignment vertical="center"/>
      <protection hidden="1"/>
    </xf>
    <xf numFmtId="3" fontId="12" fillId="4" borderId="40" xfId="0" applyNumberFormat="1" applyFont="1" applyFill="1" applyBorder="1" applyAlignment="1" applyProtection="1">
      <alignment vertical="center"/>
      <protection hidden="1"/>
    </xf>
    <xf numFmtId="49" fontId="12" fillId="3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49" fontId="6" fillId="0" borderId="49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/>
      <protection locked="0"/>
    </xf>
    <xf numFmtId="3" fontId="7" fillId="4" borderId="40" xfId="0" applyNumberFormat="1" applyFont="1" applyFill="1" applyBorder="1" applyAlignment="1" applyProtection="1">
      <alignment vertical="center"/>
      <protection hidden="1"/>
    </xf>
    <xf numFmtId="3" fontId="6" fillId="0" borderId="37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4" borderId="55" xfId="0" applyFont="1" applyFill="1" applyBorder="1" applyAlignment="1" applyProtection="1">
      <alignment vertical="center" wrapText="1"/>
      <protection locked="0"/>
    </xf>
    <xf numFmtId="0" fontId="6" fillId="0" borderId="56" xfId="0" applyFont="1" applyFill="1" applyBorder="1" applyAlignment="1" applyProtection="1">
      <alignment wrapText="1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 applyProtection="1">
      <alignment wrapTex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3" fillId="3" borderId="58" xfId="0" applyFont="1" applyFill="1" applyBorder="1" applyAlignment="1" applyProtection="1">
      <alignment horizontal="center" vertical="center"/>
      <protection locked="0"/>
    </xf>
    <xf numFmtId="49" fontId="13" fillId="3" borderId="35" xfId="0" applyNumberFormat="1" applyFont="1" applyFill="1" applyBorder="1" applyAlignment="1" applyProtection="1">
      <alignment horizontal="center" vertical="center"/>
      <protection locked="0"/>
    </xf>
    <xf numFmtId="0" fontId="13" fillId="3" borderId="59" xfId="0" applyFont="1" applyFill="1" applyBorder="1" applyAlignment="1" applyProtection="1">
      <alignment vertical="center" wrapText="1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3" fontId="13" fillId="3" borderId="37" xfId="0" applyNumberFormat="1" applyFont="1" applyFill="1" applyBorder="1" applyAlignment="1" applyProtection="1">
      <alignment vertical="center"/>
      <protection hidden="1"/>
    </xf>
    <xf numFmtId="0" fontId="13" fillId="0" borderId="45" xfId="0" applyFont="1" applyBorder="1" applyAlignment="1" applyProtection="1">
      <alignment horizontal="center" vertical="center"/>
      <protection locked="0"/>
    </xf>
    <xf numFmtId="49" fontId="13" fillId="4" borderId="23" xfId="0" applyNumberFormat="1" applyFont="1" applyFill="1" applyBorder="1" applyAlignment="1" applyProtection="1">
      <alignment horizontal="center" vertical="center"/>
      <protection locked="0"/>
    </xf>
    <xf numFmtId="0" fontId="13" fillId="4" borderId="23" xfId="0" applyFont="1" applyFill="1" applyBorder="1" applyAlignment="1" applyProtection="1">
      <alignment vertical="center" wrapText="1"/>
      <protection locked="0"/>
    </xf>
    <xf numFmtId="0" fontId="13" fillId="4" borderId="45" xfId="0" applyFont="1" applyFill="1" applyBorder="1" applyAlignment="1" applyProtection="1">
      <alignment horizontal="center" vertical="center"/>
      <protection locked="0"/>
    </xf>
    <xf numFmtId="3" fontId="13" fillId="4" borderId="45" xfId="0" applyNumberFormat="1" applyFont="1" applyFill="1" applyBorder="1" applyAlignment="1" applyProtection="1">
      <alignment vertical="center"/>
      <protection hidden="1"/>
    </xf>
    <xf numFmtId="3" fontId="13" fillId="4" borderId="44" xfId="0" applyNumberFormat="1" applyFont="1" applyFill="1" applyBorder="1" applyAlignment="1" applyProtection="1">
      <alignment vertical="center"/>
      <protection hidden="1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57" xfId="0" applyFont="1" applyBorder="1" applyAlignment="1" applyProtection="1">
      <alignment horizontal="center"/>
      <protection locked="0"/>
    </xf>
    <xf numFmtId="49" fontId="19" fillId="0" borderId="47" xfId="0" applyNumberFormat="1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vertical="center" wrapText="1"/>
      <protection locked="0"/>
    </xf>
    <xf numFmtId="3" fontId="12" fillId="3" borderId="21" xfId="0" applyNumberFormat="1" applyFont="1" applyFill="1" applyBorder="1" applyAlignment="1" applyProtection="1">
      <alignment vertical="center"/>
      <protection hidden="1"/>
    </xf>
    <xf numFmtId="0" fontId="2" fillId="0" borderId="45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49" fontId="19" fillId="6" borderId="47" xfId="0" applyNumberFormat="1" applyFont="1" applyFill="1" applyBorder="1" applyAlignment="1" applyProtection="1">
      <alignment horizontal="center"/>
      <protection locked="0"/>
    </xf>
    <xf numFmtId="3" fontId="19" fillId="6" borderId="23" xfId="0" applyNumberFormat="1" applyFont="1" applyFill="1" applyBorder="1" applyAlignment="1" applyProtection="1">
      <alignment vertical="center"/>
      <protection hidden="1"/>
    </xf>
    <xf numFmtId="3" fontId="13" fillId="4" borderId="23" xfId="0" applyNumberFormat="1" applyFont="1" applyFill="1" applyBorder="1" applyAlignment="1" applyProtection="1">
      <alignment wrapText="1"/>
      <protection locked="0"/>
    </xf>
    <xf numFmtId="3" fontId="19" fillId="0" borderId="28" xfId="0" applyNumberFormat="1" applyFont="1" applyBorder="1" applyAlignment="1" applyProtection="1">
      <alignment wrapText="1"/>
      <protection locked="0"/>
    </xf>
    <xf numFmtId="0" fontId="19" fillId="0" borderId="51" xfId="0" applyFont="1" applyBorder="1" applyAlignment="1" applyProtection="1">
      <alignment/>
      <protection locked="0"/>
    </xf>
    <xf numFmtId="3" fontId="19" fillId="0" borderId="40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wrapText="1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3" fillId="4" borderId="28" xfId="0" applyFont="1" applyFill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/>
      <protection locked="0"/>
    </xf>
    <xf numFmtId="49" fontId="13" fillId="4" borderId="17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4" borderId="60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49" fontId="7" fillId="4" borderId="11" xfId="0" applyNumberFormat="1" applyFont="1" applyFill="1" applyBorder="1" applyAlignment="1" applyProtection="1">
      <alignment horizontal="center" vertical="center"/>
      <protection locked="0"/>
    </xf>
    <xf numFmtId="3" fontId="7" fillId="4" borderId="5" xfId="0" applyNumberFormat="1" applyFont="1" applyFill="1" applyBorder="1" applyAlignment="1" applyProtection="1">
      <alignment vertical="center"/>
      <protection hidden="1"/>
    </xf>
    <xf numFmtId="3" fontId="7" fillId="4" borderId="32" xfId="0" applyNumberFormat="1" applyFont="1" applyFill="1" applyBorder="1" applyAlignment="1" applyProtection="1">
      <alignment vertical="center"/>
      <protection hidden="1"/>
    </xf>
    <xf numFmtId="3" fontId="7" fillId="4" borderId="1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wrapText="1"/>
      <protection locked="0"/>
    </xf>
    <xf numFmtId="49" fontId="6" fillId="0" borderId="61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wrapText="1"/>
      <protection locked="0"/>
    </xf>
    <xf numFmtId="3" fontId="6" fillId="0" borderId="56" xfId="0" applyNumberFormat="1" applyFont="1" applyBorder="1" applyAlignment="1" applyProtection="1">
      <alignment wrapText="1"/>
      <protection locked="0"/>
    </xf>
    <xf numFmtId="49" fontId="13" fillId="4" borderId="26" xfId="0" applyNumberFormat="1" applyFont="1" applyFill="1" applyBorder="1" applyAlignment="1" applyProtection="1">
      <alignment horizontal="center"/>
      <protection locked="0"/>
    </xf>
    <xf numFmtId="0" fontId="13" fillId="4" borderId="26" xfId="0" applyFont="1" applyFill="1" applyBorder="1" applyAlignment="1" applyProtection="1">
      <alignment wrapText="1"/>
      <protection locked="0"/>
    </xf>
    <xf numFmtId="49" fontId="6" fillId="4" borderId="27" xfId="0" applyNumberFormat="1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49" fontId="13" fillId="4" borderId="14" xfId="0" applyNumberFormat="1" applyFont="1" applyFill="1" applyBorder="1" applyAlignment="1" applyProtection="1">
      <alignment horizontal="center" vertical="center"/>
      <protection locked="0"/>
    </xf>
    <xf numFmtId="0" fontId="13" fillId="4" borderId="62" xfId="0" applyFont="1" applyFill="1" applyBorder="1" applyAlignment="1" applyProtection="1">
      <alignment vertical="center" wrapText="1"/>
      <protection locked="0"/>
    </xf>
    <xf numFmtId="3" fontId="13" fillId="4" borderId="28" xfId="0" applyNumberFormat="1" applyFont="1" applyFill="1" applyBorder="1" applyAlignment="1" applyProtection="1">
      <alignment vertical="center"/>
      <protection hidden="1"/>
    </xf>
    <xf numFmtId="3" fontId="13" fillId="4" borderId="63" xfId="0" applyNumberFormat="1" applyFont="1" applyFill="1" applyBorder="1" applyAlignment="1" applyProtection="1">
      <alignment vertical="center"/>
      <protection hidden="1"/>
    </xf>
    <xf numFmtId="0" fontId="19" fillId="0" borderId="6" xfId="0" applyFont="1" applyBorder="1" applyAlignment="1" applyProtection="1">
      <alignment horizontal="center"/>
      <protection locked="0"/>
    </xf>
    <xf numFmtId="49" fontId="19" fillId="0" borderId="7" xfId="0" applyNumberFormat="1" applyFont="1" applyBorder="1" applyAlignment="1" applyProtection="1">
      <alignment horizontal="center"/>
      <protection locked="0"/>
    </xf>
    <xf numFmtId="0" fontId="19" fillId="0" borderId="59" xfId="0" applyFont="1" applyBorder="1" applyAlignment="1" applyProtection="1">
      <alignment/>
      <protection locked="0"/>
    </xf>
    <xf numFmtId="3" fontId="19" fillId="0" borderId="37" xfId="0" applyNumberFormat="1" applyFont="1" applyBorder="1" applyAlignment="1" applyProtection="1">
      <alignment/>
      <protection locked="0"/>
    </xf>
    <xf numFmtId="3" fontId="19" fillId="0" borderId="64" xfId="0" applyNumberFormat="1" applyFont="1" applyBorder="1" applyAlignment="1" applyProtection="1">
      <alignment wrapText="1"/>
      <protection locked="0"/>
    </xf>
    <xf numFmtId="0" fontId="19" fillId="0" borderId="9" xfId="0" applyFont="1" applyBorder="1" applyAlignment="1" applyProtection="1">
      <alignment horizontal="center"/>
      <protection locked="0"/>
    </xf>
    <xf numFmtId="49" fontId="19" fillId="0" borderId="10" xfId="0" applyNumberFormat="1" applyFont="1" applyBorder="1" applyAlignment="1" applyProtection="1">
      <alignment horizontal="center"/>
      <protection locked="0"/>
    </xf>
    <xf numFmtId="0" fontId="19" fillId="0" borderId="62" xfId="0" applyFont="1" applyBorder="1" applyAlignment="1" applyProtection="1">
      <alignment/>
      <protection locked="0"/>
    </xf>
    <xf numFmtId="0" fontId="19" fillId="0" borderId="28" xfId="0" applyFont="1" applyBorder="1" applyAlignment="1" applyProtection="1">
      <alignment horizontal="center"/>
      <protection locked="0"/>
    </xf>
    <xf numFmtId="3" fontId="19" fillId="0" borderId="28" xfId="0" applyNumberFormat="1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65" xfId="0" applyFont="1" applyBorder="1" applyAlignment="1" applyProtection="1">
      <alignment wrapText="1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49" fontId="19" fillId="0" borderId="14" xfId="0" applyNumberFormat="1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 horizontal="center"/>
      <protection locked="0"/>
    </xf>
    <xf numFmtId="3" fontId="19" fillId="0" borderId="5" xfId="0" applyNumberFormat="1" applyFont="1" applyBorder="1" applyAlignment="1" applyProtection="1">
      <alignment/>
      <protection locked="0"/>
    </xf>
    <xf numFmtId="3" fontId="19" fillId="0" borderId="5" xfId="0" applyNumberFormat="1" applyFont="1" applyBorder="1" applyAlignment="1" applyProtection="1">
      <alignment wrapText="1"/>
      <protection locked="0"/>
    </xf>
    <xf numFmtId="3" fontId="21" fillId="0" borderId="2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40" xfId="0" applyNumberFormat="1" applyFont="1" applyFill="1" applyBorder="1" applyAlignment="1">
      <alignment/>
    </xf>
    <xf numFmtId="49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3" fontId="19" fillId="0" borderId="19" xfId="0" applyNumberFormat="1" applyFont="1" applyFill="1" applyBorder="1" applyAlignment="1" applyProtection="1">
      <alignment vertical="center"/>
      <protection hidden="1"/>
    </xf>
    <xf numFmtId="3" fontId="19" fillId="0" borderId="42" xfId="0" applyNumberFormat="1" applyFont="1" applyFill="1" applyBorder="1" applyAlignment="1" applyProtection="1">
      <alignment vertical="center"/>
      <protection hidden="1"/>
    </xf>
    <xf numFmtId="3" fontId="19" fillId="0" borderId="19" xfId="0" applyNumberFormat="1" applyFont="1" applyBorder="1" applyAlignment="1" applyProtection="1">
      <alignment wrapText="1"/>
      <protection locked="0"/>
    </xf>
    <xf numFmtId="0" fontId="19" fillId="0" borderId="52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 horizontal="center"/>
      <protection locked="0"/>
    </xf>
    <xf numFmtId="3" fontId="19" fillId="0" borderId="12" xfId="0" applyNumberFormat="1" applyFont="1" applyBorder="1" applyAlignment="1" applyProtection="1">
      <alignment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4" fillId="0" borderId="6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8"/>
  <sheetViews>
    <sheetView tabSelected="1" workbookViewId="0" topLeftCell="A1">
      <selection activeCell="E67" sqref="E67"/>
    </sheetView>
  </sheetViews>
  <sheetFormatPr defaultColWidth="9.00390625" defaultRowHeight="12.75"/>
  <cols>
    <col min="1" max="1" width="6.25390625" style="0" customWidth="1"/>
    <col min="2" max="2" width="7.00390625" style="0" customWidth="1"/>
    <col min="3" max="3" width="31.375" style="0" customWidth="1"/>
    <col min="4" max="4" width="5.00390625" style="0" customWidth="1"/>
    <col min="5" max="5" width="14.25390625" style="0" customWidth="1"/>
    <col min="6" max="6" width="13.75390625" style="0" customWidth="1"/>
    <col min="7" max="7" width="14.00390625" style="0" customWidth="1"/>
    <col min="8" max="8" width="14.375" style="0" customWidth="1"/>
    <col min="9" max="9" width="13.00390625" style="0" customWidth="1"/>
    <col min="10" max="10" width="18.625" style="0" customWidth="1"/>
    <col min="11" max="11" width="14.625" style="0" customWidth="1"/>
  </cols>
  <sheetData>
    <row r="3" spans="1:7" ht="12.75">
      <c r="A3" s="1"/>
      <c r="B3" s="24"/>
      <c r="C3" s="24"/>
      <c r="D3" s="24"/>
      <c r="E3" s="24"/>
      <c r="F3" s="25" t="s">
        <v>40</v>
      </c>
      <c r="G3" s="24"/>
    </row>
    <row r="4" spans="1:7" ht="12.75">
      <c r="A4" s="1"/>
      <c r="B4" s="24"/>
      <c r="C4" s="24"/>
      <c r="D4" s="24"/>
      <c r="E4" s="24"/>
      <c r="F4" s="24"/>
      <c r="G4" s="24"/>
    </row>
    <row r="5" spans="1:7" ht="19.5" customHeight="1">
      <c r="A5" s="24"/>
      <c r="B5" s="26" t="s">
        <v>115</v>
      </c>
      <c r="C5" s="24"/>
      <c r="D5" s="27"/>
      <c r="E5" s="27"/>
      <c r="F5" s="27"/>
      <c r="G5" s="23"/>
    </row>
    <row r="6" spans="1:7" ht="13.5" thickBot="1">
      <c r="A6" s="1"/>
      <c r="B6" s="24"/>
      <c r="C6" s="24"/>
      <c r="D6" s="24"/>
      <c r="E6" s="28"/>
      <c r="F6" s="28"/>
      <c r="G6" s="28"/>
    </row>
    <row r="7" spans="1:7" ht="60.75" customHeight="1" thickBot="1">
      <c r="A7" s="2" t="s">
        <v>3</v>
      </c>
      <c r="B7" s="29" t="s">
        <v>4</v>
      </c>
      <c r="C7" s="30" t="s">
        <v>5</v>
      </c>
      <c r="D7" s="31" t="s">
        <v>6</v>
      </c>
      <c r="E7" s="296" t="s">
        <v>2</v>
      </c>
      <c r="F7" s="298" t="s">
        <v>41</v>
      </c>
      <c r="G7" s="299"/>
    </row>
    <row r="8" spans="1:7" ht="18.75" customHeight="1" thickBot="1">
      <c r="A8" s="3"/>
      <c r="B8" s="33"/>
      <c r="C8" s="34"/>
      <c r="D8" s="35"/>
      <c r="E8" s="297"/>
      <c r="F8" s="32" t="s">
        <v>0</v>
      </c>
      <c r="G8" s="36" t="s">
        <v>1</v>
      </c>
    </row>
    <row r="9" spans="1:7" ht="14.25" customHeight="1" thickBot="1">
      <c r="A9" s="4">
        <v>1</v>
      </c>
      <c r="B9" s="37">
        <v>2</v>
      </c>
      <c r="C9" s="38">
        <v>3</v>
      </c>
      <c r="D9" s="39">
        <v>4</v>
      </c>
      <c r="E9" s="40">
        <v>5</v>
      </c>
      <c r="F9" s="40">
        <v>6</v>
      </c>
      <c r="G9" s="40">
        <v>7</v>
      </c>
    </row>
    <row r="10" spans="1:7" ht="21.75" customHeight="1" thickBot="1">
      <c r="A10" s="20">
        <v>700</v>
      </c>
      <c r="B10" s="41"/>
      <c r="C10" s="42" t="s">
        <v>9</v>
      </c>
      <c r="D10" s="43"/>
      <c r="E10" s="44">
        <f>IF(SUM(E11)&gt;0,SUM(E11),"")</f>
        <v>57808</v>
      </c>
      <c r="F10" s="44">
        <f>IF(SUM(F11)&gt;0,SUM(F11),"")</f>
      </c>
      <c r="G10" s="44">
        <f>IF(SUM(G11)&gt;0,SUM(G11),"")</f>
        <v>57808</v>
      </c>
    </row>
    <row r="11" spans="1:7" ht="27" customHeight="1">
      <c r="A11" s="7"/>
      <c r="B11" s="45">
        <v>70005</v>
      </c>
      <c r="C11" s="46" t="s">
        <v>10</v>
      </c>
      <c r="D11" s="47"/>
      <c r="E11" s="48">
        <f>IF(SUM(E12:E12)&gt;0,SUM(E12:E12),"")</f>
        <v>57808</v>
      </c>
      <c r="F11" s="48">
        <f>IF(SUM(F12:F12)&gt;0,SUM(F12:F12),"")</f>
      </c>
      <c r="G11" s="48">
        <f>IF(SUM(G12:G12)&gt;0,SUM(G12:G12),"")</f>
        <v>57808</v>
      </c>
    </row>
    <row r="12" spans="1:7" ht="63.75" customHeight="1" thickBot="1">
      <c r="A12" s="6"/>
      <c r="B12" s="49"/>
      <c r="C12" s="50" t="s">
        <v>7</v>
      </c>
      <c r="D12" s="51" t="s">
        <v>8</v>
      </c>
      <c r="E12" s="52">
        <v>57808</v>
      </c>
      <c r="F12" s="52"/>
      <c r="G12" s="52">
        <v>57808</v>
      </c>
    </row>
    <row r="13" spans="1:7" ht="21.75" customHeight="1" thickBot="1">
      <c r="A13" s="20">
        <v>710</v>
      </c>
      <c r="B13" s="41"/>
      <c r="C13" s="42" t="s">
        <v>11</v>
      </c>
      <c r="D13" s="43"/>
      <c r="E13" s="44">
        <f>IF(SUM(E14,E16,E18)&gt;0,SUM(E14,E16,E18),"")</f>
        <v>311000</v>
      </c>
      <c r="F13" s="44">
        <f>IF(SUM(F14,F16,F18)&gt;0,SUM(F14,F16,F18),"")</f>
      </c>
      <c r="G13" s="44">
        <f>IF(SUM(G14,G16,G18)&gt;0,SUM(G14,G16,G18),"")</f>
        <v>311000</v>
      </c>
    </row>
    <row r="14" spans="1:7" ht="24" customHeight="1">
      <c r="A14" s="7"/>
      <c r="B14" s="45">
        <v>71013</v>
      </c>
      <c r="C14" s="46" t="s">
        <v>12</v>
      </c>
      <c r="D14" s="47"/>
      <c r="E14" s="48">
        <f>IF(SUM(E15:E15)&gt;0,SUM(E15:E15),"")</f>
        <v>85000</v>
      </c>
      <c r="F14" s="48">
        <f>IF(SUM(F15:F15)&gt;0,SUM(F15:F15),"")</f>
      </c>
      <c r="G14" s="48">
        <f>IF(SUM(G15:G15)&gt;0,SUM(G15:G15),"")</f>
        <v>85000</v>
      </c>
    </row>
    <row r="15" spans="1:7" ht="65.25" customHeight="1">
      <c r="A15" s="6"/>
      <c r="B15" s="49"/>
      <c r="C15" s="50" t="s">
        <v>13</v>
      </c>
      <c r="D15" s="51" t="s">
        <v>8</v>
      </c>
      <c r="E15" s="52">
        <v>85000</v>
      </c>
      <c r="F15" s="52"/>
      <c r="G15" s="52">
        <v>85000</v>
      </c>
    </row>
    <row r="16" spans="1:7" ht="27" customHeight="1">
      <c r="A16" s="7"/>
      <c r="B16" s="53">
        <v>71014</v>
      </c>
      <c r="C16" s="54" t="s">
        <v>14</v>
      </c>
      <c r="D16" s="55"/>
      <c r="E16" s="56">
        <f>IF(SUM(E17:E17)&gt;0,SUM(E17:E17),"")</f>
        <v>20000</v>
      </c>
      <c r="F16" s="56">
        <f>IF(SUM(F17:F17)&gt;0,SUM(F17:F17),"")</f>
      </c>
      <c r="G16" s="56">
        <f>IF(SUM(G17:G17)&gt;0,SUM(G17:G17),"")</f>
        <v>20000</v>
      </c>
    </row>
    <row r="17" spans="1:7" ht="63.75" customHeight="1">
      <c r="A17" s="6"/>
      <c r="B17" s="49"/>
      <c r="C17" s="50" t="s">
        <v>7</v>
      </c>
      <c r="D17" s="51" t="s">
        <v>8</v>
      </c>
      <c r="E17" s="52">
        <v>20000</v>
      </c>
      <c r="F17" s="52"/>
      <c r="G17" s="52">
        <v>20000</v>
      </c>
    </row>
    <row r="18" spans="1:7" ht="18" customHeight="1">
      <c r="A18" s="7"/>
      <c r="B18" s="53">
        <v>71015</v>
      </c>
      <c r="C18" s="54" t="s">
        <v>15</v>
      </c>
      <c r="D18" s="55"/>
      <c r="E18" s="56">
        <f>IF(SUM(E19:E19)&gt;0,SUM(E19:E19),"")</f>
        <v>206000</v>
      </c>
      <c r="F18" s="56">
        <f>IF(SUM(F19:F19)&gt;0,SUM(F19:F19),"")</f>
      </c>
      <c r="G18" s="56">
        <f>IF(SUM(G19:G19)&gt;0,SUM(G19:G19),"")</f>
        <v>206000</v>
      </c>
    </row>
    <row r="19" spans="1:7" ht="62.25" customHeight="1" thickBot="1">
      <c r="A19" s="6"/>
      <c r="B19" s="49"/>
      <c r="C19" s="50" t="s">
        <v>7</v>
      </c>
      <c r="D19" s="51" t="s">
        <v>8</v>
      </c>
      <c r="E19" s="52">
        <v>206000</v>
      </c>
      <c r="F19" s="57"/>
      <c r="G19" s="52">
        <v>206000</v>
      </c>
    </row>
    <row r="20" spans="1:7" ht="21" customHeight="1" thickBot="1">
      <c r="A20" s="20">
        <v>750</v>
      </c>
      <c r="B20" s="41"/>
      <c r="C20" s="42" t="s">
        <v>16</v>
      </c>
      <c r="D20" s="43"/>
      <c r="E20" s="44">
        <f>IF(SUM(E21,E24)&gt;0,SUM(E21,E24),"")</f>
        <v>692119</v>
      </c>
      <c r="F20" s="44">
        <f>IF(SUM(F21,F24)&gt;0,SUM(F21,F24),"")</f>
        <v>497000</v>
      </c>
      <c r="G20" s="44">
        <f>IF(SUM(G21,G24)&gt;0,SUM(G21,G24),"")</f>
        <v>195119</v>
      </c>
    </row>
    <row r="21" spans="1:7" s="8" customFormat="1" ht="18" customHeight="1">
      <c r="A21" s="210"/>
      <c r="B21" s="45">
        <v>75011</v>
      </c>
      <c r="C21" s="46" t="s">
        <v>17</v>
      </c>
      <c r="D21" s="47"/>
      <c r="E21" s="48">
        <f>IF(SUM(E22:E23)&gt;0,SUM(E22:E23),"")</f>
        <v>668119</v>
      </c>
      <c r="F21" s="48">
        <f>IF(SUM(F22:F23)&gt;0,SUM(F22:F23),"")</f>
        <v>497000</v>
      </c>
      <c r="G21" s="48">
        <f>IF(SUM(G22:G23)&gt;0,SUM(G22:G23),"")</f>
        <v>171119</v>
      </c>
    </row>
    <row r="22" spans="1:7" ht="63.75" customHeight="1">
      <c r="A22" s="227"/>
      <c r="B22" s="60"/>
      <c r="C22" s="50" t="s">
        <v>18</v>
      </c>
      <c r="D22" s="51" t="s">
        <v>19</v>
      </c>
      <c r="E22" s="52">
        <v>497000</v>
      </c>
      <c r="F22" s="52">
        <v>497000</v>
      </c>
      <c r="G22" s="52"/>
    </row>
    <row r="23" spans="1:7" ht="63.75" customHeight="1" thickBot="1">
      <c r="A23" s="211"/>
      <c r="B23" s="212"/>
      <c r="C23" s="50" t="s">
        <v>7</v>
      </c>
      <c r="D23" s="51" t="s">
        <v>8</v>
      </c>
      <c r="E23" s="195">
        <v>171119</v>
      </c>
      <c r="F23" s="52"/>
      <c r="G23" s="52">
        <v>171119</v>
      </c>
    </row>
    <row r="24" spans="1:7" s="8" customFormat="1" ht="18" customHeight="1" thickBot="1">
      <c r="A24" s="245"/>
      <c r="B24" s="246">
        <v>75045</v>
      </c>
      <c r="C24" s="247" t="s">
        <v>20</v>
      </c>
      <c r="D24" s="248"/>
      <c r="E24" s="249">
        <f>IF(SUM(E25:E25)&gt;0,SUM(E25:E25),"")</f>
        <v>24000</v>
      </c>
      <c r="F24" s="250">
        <f>IF(SUM(F25:F25)&gt;0,SUM(F25:F25),"")</f>
      </c>
      <c r="G24" s="251">
        <f>IF(SUM(G25:G25)&gt;0,SUM(G25:G25),"")</f>
        <v>24000</v>
      </c>
    </row>
    <row r="25" spans="1:7" ht="66" customHeight="1" thickBot="1">
      <c r="A25" s="252"/>
      <c r="B25" s="253"/>
      <c r="C25" s="254" t="s">
        <v>7</v>
      </c>
      <c r="D25" s="255" t="s">
        <v>8</v>
      </c>
      <c r="E25" s="256">
        <v>24000</v>
      </c>
      <c r="F25" s="257"/>
      <c r="G25" s="256">
        <v>24000</v>
      </c>
    </row>
    <row r="26" spans="1:7" s="9" customFormat="1" ht="57.75" customHeight="1" thickBot="1">
      <c r="A26" s="20">
        <v>751</v>
      </c>
      <c r="B26" s="41"/>
      <c r="C26" s="42" t="s">
        <v>21</v>
      </c>
      <c r="D26" s="43"/>
      <c r="E26" s="44">
        <f>SUM(E27,)</f>
        <v>7954</v>
      </c>
      <c r="F26" s="44">
        <f>SUM(F27,)</f>
        <v>7954</v>
      </c>
      <c r="G26" s="44">
        <f>SUM(G27,)</f>
        <v>0</v>
      </c>
    </row>
    <row r="27" spans="1:7" s="8" customFormat="1" ht="39" customHeight="1" thickBot="1">
      <c r="A27" s="5"/>
      <c r="B27" s="189">
        <v>75101</v>
      </c>
      <c r="C27" s="191" t="s">
        <v>22</v>
      </c>
      <c r="D27" s="193"/>
      <c r="E27" s="59">
        <f>IF(SUM(E28)&gt;0,SUM(E28),"")</f>
        <v>7954</v>
      </c>
      <c r="F27" s="196">
        <f>IF(SUM(F28)&gt;0,SUM(F28),"")</f>
        <v>7954</v>
      </c>
      <c r="G27" s="198">
        <f>IF(SUM(G28)&gt;0,SUM(G28),"")</f>
      </c>
    </row>
    <row r="28" spans="1:7" s="8" customFormat="1" ht="64.5" customHeight="1" thickBot="1">
      <c r="A28" s="5"/>
      <c r="B28" s="190"/>
      <c r="C28" s="192" t="s">
        <v>18</v>
      </c>
      <c r="D28" s="194" t="s">
        <v>19</v>
      </c>
      <c r="E28" s="184">
        <v>7954</v>
      </c>
      <c r="F28" s="197">
        <v>7954</v>
      </c>
      <c r="G28" s="197"/>
    </row>
    <row r="29" spans="1:7" s="9" customFormat="1" ht="30" customHeight="1" thickBot="1">
      <c r="A29" s="22">
        <v>754</v>
      </c>
      <c r="B29" s="185"/>
      <c r="C29" s="186" t="s">
        <v>23</v>
      </c>
      <c r="D29" s="187"/>
      <c r="E29" s="188">
        <f>SUM(E30)</f>
        <v>3899000</v>
      </c>
      <c r="F29" s="188">
        <f>SUM(F30)</f>
        <v>0</v>
      </c>
      <c r="G29" s="188">
        <f>SUM(G30)</f>
        <v>3899000</v>
      </c>
    </row>
    <row r="30" spans="1:7" s="8" customFormat="1" ht="30" customHeight="1" thickBot="1">
      <c r="A30" s="205"/>
      <c r="B30" s="208">
        <v>75411</v>
      </c>
      <c r="C30" s="206" t="s">
        <v>24</v>
      </c>
      <c r="D30" s="61"/>
      <c r="E30" s="203">
        <f>SUM(E31:E31)</f>
        <v>3899000</v>
      </c>
      <c r="F30" s="48">
        <f>SUM(F31:F31)</f>
        <v>0</v>
      </c>
      <c r="G30" s="48">
        <f>SUM(G31:G31)</f>
        <v>3899000</v>
      </c>
    </row>
    <row r="31" spans="1:7" ht="65.25" customHeight="1">
      <c r="A31" s="6"/>
      <c r="B31" s="200"/>
      <c r="C31" s="207" t="s">
        <v>7</v>
      </c>
      <c r="D31" s="201" t="s">
        <v>8</v>
      </c>
      <c r="E31" s="204">
        <v>3899000</v>
      </c>
      <c r="F31" s="202"/>
      <c r="G31" s="62">
        <v>3899000</v>
      </c>
    </row>
    <row r="32" spans="1:7" s="12" customFormat="1" ht="24" customHeight="1">
      <c r="A32" s="228">
        <v>851</v>
      </c>
      <c r="B32" s="229"/>
      <c r="C32" s="230" t="s">
        <v>25</v>
      </c>
      <c r="D32" s="199"/>
      <c r="E32" s="231">
        <f>SUM(E33)</f>
        <v>32000</v>
      </c>
      <c r="F32" s="231">
        <f>SUM(F33)</f>
        <v>3000</v>
      </c>
      <c r="G32" s="231">
        <f>SUM(G33)</f>
        <v>29000</v>
      </c>
    </row>
    <row r="33" spans="1:7" s="10" customFormat="1" ht="54" customHeight="1">
      <c r="A33" s="5"/>
      <c r="B33" s="45">
        <v>85156</v>
      </c>
      <c r="C33" s="46" t="s">
        <v>26</v>
      </c>
      <c r="D33" s="47"/>
      <c r="E33" s="48">
        <f>IF(SUM(E34:E36)&gt;0,SUM(E34:E36),"")</f>
        <v>32000</v>
      </c>
      <c r="F33" s="48">
        <f>IF(SUM(F34:F36)&gt;0,SUM(F34:F36),"")</f>
        <v>3000</v>
      </c>
      <c r="G33" s="48">
        <f>IF(SUM(G34:G36)&gt;0,SUM(G34:G36),"")</f>
        <v>29000</v>
      </c>
    </row>
    <row r="34" spans="1:7" s="11" customFormat="1" ht="75.75" customHeight="1">
      <c r="A34" s="6"/>
      <c r="B34" s="49"/>
      <c r="C34" s="50" t="s">
        <v>27</v>
      </c>
      <c r="D34" s="51" t="s">
        <v>8</v>
      </c>
      <c r="E34" s="62">
        <v>2000</v>
      </c>
      <c r="F34" s="62"/>
      <c r="G34" s="62">
        <v>2000</v>
      </c>
    </row>
    <row r="35" spans="1:7" s="11" customFormat="1" ht="63.75" customHeight="1">
      <c r="A35" s="6"/>
      <c r="B35" s="49"/>
      <c r="C35" s="50" t="s">
        <v>18</v>
      </c>
      <c r="D35" s="51" t="s">
        <v>19</v>
      </c>
      <c r="E35" s="62">
        <v>3000</v>
      </c>
      <c r="F35" s="62">
        <v>3000</v>
      </c>
      <c r="G35" s="62"/>
    </row>
    <row r="36" spans="1:7" s="11" customFormat="1" ht="77.25" customHeight="1" thickBot="1">
      <c r="A36" s="13"/>
      <c r="B36" s="64"/>
      <c r="C36" s="63" t="s">
        <v>28</v>
      </c>
      <c r="D36" s="65" t="s">
        <v>8</v>
      </c>
      <c r="E36" s="66">
        <v>27000</v>
      </c>
      <c r="F36" s="66"/>
      <c r="G36" s="66">
        <v>27000</v>
      </c>
    </row>
    <row r="37" spans="1:7" s="12" customFormat="1" ht="22.5" customHeight="1" thickBot="1">
      <c r="A37" s="20">
        <v>852</v>
      </c>
      <c r="B37" s="41"/>
      <c r="C37" s="42" t="s">
        <v>29</v>
      </c>
      <c r="D37" s="43"/>
      <c r="E37" s="44">
        <f>IF(SUM(E38,E40,E42,E44,E46,E48)&gt;0,SUM(E38,E40,E42,E44,E46,E48),"")</f>
        <v>15713550</v>
      </c>
      <c r="F37" s="44">
        <f>IF(SUM(F38,F40,F42,F44,F46,F48)&gt;0,SUM(F38,F40,F42,F44,F46,F48),"")</f>
        <v>15618550</v>
      </c>
      <c r="G37" s="44">
        <f>IF(SUM(G38,G40,G42,G44,G46,G48)&gt;0,SUM(G38,G40,G42,G44,G46,G48),"")</f>
        <v>95000</v>
      </c>
    </row>
    <row r="38" spans="1:7" s="10" customFormat="1" ht="18" customHeight="1">
      <c r="A38" s="5"/>
      <c r="B38" s="45">
        <v>85203</v>
      </c>
      <c r="C38" s="46" t="s">
        <v>30</v>
      </c>
      <c r="D38" s="47"/>
      <c r="E38" s="48">
        <f>IF(SUM(E39:E39)&gt;0,SUM(E39:E39),"")</f>
        <v>294550</v>
      </c>
      <c r="F38" s="48">
        <f>IF(SUM(F39:F39)&gt;0,SUM(F39:F39),"")</f>
        <v>294550</v>
      </c>
      <c r="G38" s="48">
        <f>IF(SUM(G39:G39)&gt;0,SUM(G39:G39),"")</f>
      </c>
    </row>
    <row r="39" spans="1:7" s="11" customFormat="1" ht="63.75" customHeight="1">
      <c r="A39" s="6"/>
      <c r="B39" s="60"/>
      <c r="C39" s="50" t="s">
        <v>18</v>
      </c>
      <c r="D39" s="51" t="s">
        <v>19</v>
      </c>
      <c r="E39" s="62">
        <v>294550</v>
      </c>
      <c r="F39" s="62">
        <v>294550</v>
      </c>
      <c r="G39" s="62"/>
    </row>
    <row r="40" spans="1:7" s="11" customFormat="1" ht="37.5" customHeight="1" thickBot="1">
      <c r="A40" s="13"/>
      <c r="B40" s="258" t="s">
        <v>38</v>
      </c>
      <c r="C40" s="259" t="s">
        <v>39</v>
      </c>
      <c r="D40" s="260"/>
      <c r="E40" s="251">
        <f>SUM(E41:E41)</f>
        <v>14272000</v>
      </c>
      <c r="F40" s="251">
        <f>SUM(F41:F41)</f>
        <v>14272000</v>
      </c>
      <c r="G40" s="251">
        <f>SUM(G41:G41)</f>
        <v>0</v>
      </c>
    </row>
    <row r="41" spans="1:7" s="11" customFormat="1" ht="64.5" customHeight="1">
      <c r="A41" s="252"/>
      <c r="B41" s="253"/>
      <c r="C41" s="254" t="s">
        <v>18</v>
      </c>
      <c r="D41" s="255" t="s">
        <v>19</v>
      </c>
      <c r="E41" s="204">
        <v>14272000</v>
      </c>
      <c r="F41" s="204">
        <v>14272000</v>
      </c>
      <c r="G41" s="204"/>
    </row>
    <row r="42" spans="1:7" s="10" customFormat="1" ht="51.75" customHeight="1">
      <c r="A42" s="232"/>
      <c r="B42" s="53">
        <v>85213</v>
      </c>
      <c r="C42" s="54" t="s">
        <v>31</v>
      </c>
      <c r="D42" s="55"/>
      <c r="E42" s="56">
        <f>IF(SUM(E43:E43)&gt;0,SUM(E43:E43),"")</f>
        <v>115000</v>
      </c>
      <c r="F42" s="56">
        <f>IF(SUM(F43:F43)&gt;0,SUM(F43:F43),"")</f>
        <v>115000</v>
      </c>
      <c r="G42" s="56">
        <f>IF(SUM(G43:G43)&gt;0,SUM(G43:G43),"")</f>
      </c>
    </row>
    <row r="43" spans="1:7" s="11" customFormat="1" ht="65.25" customHeight="1">
      <c r="A43" s="6"/>
      <c r="B43" s="68"/>
      <c r="C43" s="50" t="s">
        <v>18</v>
      </c>
      <c r="D43" s="51" t="s">
        <v>19</v>
      </c>
      <c r="E43" s="62">
        <v>115000</v>
      </c>
      <c r="F43" s="62">
        <v>115000</v>
      </c>
      <c r="G43" s="62">
        <v>0</v>
      </c>
    </row>
    <row r="44" spans="1:7" s="15" customFormat="1" ht="34.5" customHeight="1">
      <c r="A44" s="14"/>
      <c r="B44" s="69">
        <v>85214</v>
      </c>
      <c r="C44" s="46" t="s">
        <v>32</v>
      </c>
      <c r="D44" s="70"/>
      <c r="E44" s="71">
        <f>IF(SUM(E45:E45)&gt;0,SUM(E45:E45),"")</f>
        <v>818000</v>
      </c>
      <c r="F44" s="71">
        <f>IF(SUM(F45:F45)&gt;0,SUM(F45:F45),"")</f>
        <v>818000</v>
      </c>
      <c r="G44" s="71">
        <f>IF(SUM(G45:G45)&gt;0,SUM(G45:G45),"")</f>
      </c>
    </row>
    <row r="45" spans="1:7" s="11" customFormat="1" ht="65.25" customHeight="1">
      <c r="A45" s="6"/>
      <c r="B45" s="49"/>
      <c r="C45" s="50" t="s">
        <v>18</v>
      </c>
      <c r="D45" s="51" t="s">
        <v>19</v>
      </c>
      <c r="E45" s="62">
        <v>818000</v>
      </c>
      <c r="F45" s="62">
        <v>818000</v>
      </c>
      <c r="G45" s="62">
        <v>0</v>
      </c>
    </row>
    <row r="46" spans="1:7" s="10" customFormat="1" ht="30.75" customHeight="1">
      <c r="A46" s="5"/>
      <c r="B46" s="53">
        <v>85228</v>
      </c>
      <c r="C46" s="46" t="s">
        <v>33</v>
      </c>
      <c r="D46" s="47"/>
      <c r="E46" s="48">
        <f>IF(SUM(E47:E47)&gt;0,SUM(E47:E47),"")</f>
        <v>119000</v>
      </c>
      <c r="F46" s="48">
        <f>IF(SUM(F47:F47)&gt;0,SUM(F47:F47),"")</f>
        <v>119000</v>
      </c>
      <c r="G46" s="48">
        <f>IF(SUM(G47:G47)&gt;0,SUM(G47:G47),"")</f>
      </c>
    </row>
    <row r="47" spans="1:7" s="17" customFormat="1" ht="63" customHeight="1">
      <c r="A47" s="16"/>
      <c r="B47" s="68"/>
      <c r="C47" s="50" t="s">
        <v>18</v>
      </c>
      <c r="D47" s="51" t="s">
        <v>19</v>
      </c>
      <c r="E47" s="62">
        <v>119000</v>
      </c>
      <c r="F47" s="62">
        <v>119000</v>
      </c>
      <c r="G47" s="62">
        <v>0</v>
      </c>
    </row>
    <row r="48" spans="1:7" s="17" customFormat="1" ht="16.5" customHeight="1">
      <c r="A48" s="16"/>
      <c r="B48" s="53">
        <v>85231</v>
      </c>
      <c r="C48" s="54" t="s">
        <v>34</v>
      </c>
      <c r="D48" s="72"/>
      <c r="E48" s="48">
        <f>IF(SUM(E49:E49)&gt;0,SUM(E49:E49),"")</f>
        <v>95000</v>
      </c>
      <c r="F48" s="48">
        <f>IF(SUM(F49:F49)&gt;0,SUM(F49:F49),"")</f>
      </c>
      <c r="G48" s="48">
        <f>IF(SUM(G49:G49)&gt;0,SUM(G49:G49),"")</f>
        <v>95000</v>
      </c>
    </row>
    <row r="49" spans="1:7" s="11" customFormat="1" ht="64.5" customHeight="1" thickBot="1">
      <c r="A49" s="6"/>
      <c r="B49" s="49"/>
      <c r="C49" s="50" t="s">
        <v>7</v>
      </c>
      <c r="D49" s="51" t="s">
        <v>8</v>
      </c>
      <c r="E49" s="62">
        <v>95000</v>
      </c>
      <c r="F49" s="62">
        <v>0</v>
      </c>
      <c r="G49" s="62">
        <v>95000</v>
      </c>
    </row>
    <row r="50" spans="1:7" s="11" customFormat="1" ht="31.5" customHeight="1" thickBot="1">
      <c r="A50" s="21">
        <v>853</v>
      </c>
      <c r="B50" s="73"/>
      <c r="C50" s="74" t="s">
        <v>35</v>
      </c>
      <c r="D50" s="75"/>
      <c r="E50" s="44">
        <f>SUM(E51)</f>
        <v>140000</v>
      </c>
      <c r="F50" s="44">
        <f>SUM(F51)</f>
        <v>0</v>
      </c>
      <c r="G50" s="44">
        <f>SUM(G51)</f>
        <v>140000</v>
      </c>
    </row>
    <row r="51" spans="1:7" s="11" customFormat="1" ht="28.5" customHeight="1">
      <c r="A51" s="6"/>
      <c r="B51" s="76">
        <v>85321</v>
      </c>
      <c r="C51" s="46" t="s">
        <v>36</v>
      </c>
      <c r="D51" s="77"/>
      <c r="E51" s="59">
        <f>IF(SUM(E52)&gt;0,SUM(E52),"")</f>
        <v>140000</v>
      </c>
      <c r="F51" s="59">
        <f>IF(SUM(F52)&gt;0,SUM(F52),"")</f>
      </c>
      <c r="G51" s="59">
        <f>IF(SUM(G52)&gt;0,SUM(G52),"")</f>
        <v>140000</v>
      </c>
    </row>
    <row r="52" spans="1:7" s="11" customFormat="1" ht="64.5" customHeight="1" thickBot="1">
      <c r="A52" s="6"/>
      <c r="B52" s="49"/>
      <c r="C52" s="50" t="s">
        <v>7</v>
      </c>
      <c r="D52" s="58" t="s">
        <v>8</v>
      </c>
      <c r="E52" s="78">
        <v>140000</v>
      </c>
      <c r="F52" s="78">
        <v>0</v>
      </c>
      <c r="G52" s="78">
        <v>140000</v>
      </c>
    </row>
    <row r="53" spans="1:7" s="19" customFormat="1" ht="33" customHeight="1" thickBot="1">
      <c r="A53" s="18"/>
      <c r="B53" s="79"/>
      <c r="C53" s="80" t="s">
        <v>37</v>
      </c>
      <c r="D53" s="83"/>
      <c r="E53" s="81">
        <f>IF(SUM(E10,E13,E20,E26,E29,E32,E37,E50)&gt;0,SUM(E10,E13,E20,E26,E29,E32,E37,E50),"")</f>
        <v>20853431</v>
      </c>
      <c r="F53" s="81">
        <f>IF(SUM(F10,F13,F20,F26,F29,F32,F37,F50)&gt;0,SUM(F10,F13,F20,F26,F29,F32,F37,F50),"")</f>
        <v>16126504</v>
      </c>
      <c r="G53" s="81">
        <f>IF(SUM(G10,G13,G20,G26,G29,G32,G37,G50)&gt;0,SUM(G10,G13,G20,G26,G29,G32,G37,G50),"")</f>
        <v>4726927</v>
      </c>
    </row>
    <row r="54" spans="1:7" s="19" customFormat="1" ht="33" customHeight="1">
      <c r="A54"/>
      <c r="B54"/>
      <c r="C54"/>
      <c r="D54"/>
      <c r="E54"/>
      <c r="F54" s="82"/>
      <c r="G54" s="82"/>
    </row>
    <row r="55" spans="1:7" s="19" customFormat="1" ht="33" customHeight="1">
      <c r="A55"/>
      <c r="B55"/>
      <c r="C55"/>
      <c r="D55"/>
      <c r="E55"/>
      <c r="F55" s="82"/>
      <c r="G55" s="82"/>
    </row>
    <row r="56" ht="12.75">
      <c r="F56" t="s">
        <v>114</v>
      </c>
    </row>
    <row r="57" spans="6:7" ht="12.75">
      <c r="F57" s="82"/>
      <c r="G57" s="82"/>
    </row>
    <row r="58" spans="5:7" ht="12.75">
      <c r="E58" t="s">
        <v>42</v>
      </c>
      <c r="F58" s="82"/>
      <c r="G58" s="82"/>
    </row>
    <row r="59" spans="3:7" ht="12.75">
      <c r="C59" s="23"/>
      <c r="F59" s="82"/>
      <c r="G59" s="82"/>
    </row>
    <row r="60" spans="6:7" ht="12.75">
      <c r="F60" s="82"/>
      <c r="G60" s="82"/>
    </row>
    <row r="61" spans="6:7" ht="12.75">
      <c r="F61" s="82"/>
      <c r="G61" s="82"/>
    </row>
    <row r="62" spans="6:7" ht="12.75">
      <c r="F62" s="82"/>
      <c r="G62" s="82"/>
    </row>
    <row r="63" spans="6:7" ht="12.75">
      <c r="F63" s="82"/>
      <c r="G63" s="82"/>
    </row>
    <row r="64" spans="6:7" ht="12.75">
      <c r="F64" s="82"/>
      <c r="G64" s="82"/>
    </row>
    <row r="65" spans="1:7" ht="12.75">
      <c r="A65" s="24"/>
      <c r="B65" s="24"/>
      <c r="C65" s="24"/>
      <c r="D65" s="24"/>
      <c r="E65" s="84"/>
      <c r="F65" s="85" t="s">
        <v>43</v>
      </c>
      <c r="G65" s="86"/>
    </row>
    <row r="66" spans="1:7" ht="12.75">
      <c r="A66" s="24"/>
      <c r="B66" s="24"/>
      <c r="C66" s="24"/>
      <c r="D66" s="24"/>
      <c r="E66" s="84"/>
      <c r="F66" s="86"/>
      <c r="G66" s="86"/>
    </row>
    <row r="67" spans="1:7" ht="18">
      <c r="A67" s="24"/>
      <c r="B67" s="87"/>
      <c r="C67" s="87" t="s">
        <v>116</v>
      </c>
      <c r="D67" s="88"/>
      <c r="E67" s="89"/>
      <c r="F67" s="24"/>
      <c r="G67" s="24"/>
    </row>
    <row r="68" spans="1:7" ht="24.75" customHeight="1" thickBot="1">
      <c r="A68" s="24"/>
      <c r="B68" s="24"/>
      <c r="C68" s="24"/>
      <c r="D68" s="24"/>
      <c r="E68" s="90"/>
      <c r="F68" s="90"/>
      <c r="G68" s="90"/>
    </row>
    <row r="69" spans="1:7" ht="42.75" customHeight="1" thickBot="1">
      <c r="A69" s="91" t="s">
        <v>44</v>
      </c>
      <c r="B69" s="91" t="s">
        <v>4</v>
      </c>
      <c r="C69" s="92" t="s">
        <v>5</v>
      </c>
      <c r="D69" s="93" t="s">
        <v>6</v>
      </c>
      <c r="E69" s="296" t="s">
        <v>45</v>
      </c>
      <c r="F69" s="300" t="s">
        <v>46</v>
      </c>
      <c r="G69" s="301"/>
    </row>
    <row r="70" spans="1:7" ht="29.25" customHeight="1" thickBot="1">
      <c r="A70" s="94"/>
      <c r="B70" s="94"/>
      <c r="C70" s="95"/>
      <c r="D70" s="96"/>
      <c r="E70" s="297"/>
      <c r="F70" s="32" t="s">
        <v>0</v>
      </c>
      <c r="G70" s="36" t="s">
        <v>1</v>
      </c>
    </row>
    <row r="71" spans="1:7" ht="13.5" thickBot="1">
      <c r="A71" s="97">
        <v>1</v>
      </c>
      <c r="B71" s="98">
        <v>2</v>
      </c>
      <c r="C71" s="99">
        <v>3</v>
      </c>
      <c r="D71" s="100">
        <v>4</v>
      </c>
      <c r="E71" s="40">
        <v>5</v>
      </c>
      <c r="F71" s="101">
        <v>6</v>
      </c>
      <c r="G71" s="40">
        <v>7</v>
      </c>
    </row>
    <row r="72" spans="1:7" ht="13.5" thickBot="1">
      <c r="A72" s="104">
        <v>700</v>
      </c>
      <c r="B72" s="105"/>
      <c r="C72" s="106" t="s">
        <v>9</v>
      </c>
      <c r="D72" s="107"/>
      <c r="E72" s="102">
        <f>IF(SUM(E73,)&gt;0,SUM(E73),"")</f>
        <v>57808</v>
      </c>
      <c r="F72" s="102">
        <f>IF(SUM(F73,)&gt;0,SUM(F73),"")</f>
      </c>
      <c r="G72" s="102">
        <f>IF(SUM(G73,)&gt;0,SUM(G73),"")</f>
        <v>57808</v>
      </c>
    </row>
    <row r="73" spans="1:7" ht="24">
      <c r="A73" s="108"/>
      <c r="B73" s="109">
        <v>70005</v>
      </c>
      <c r="C73" s="110" t="s">
        <v>10</v>
      </c>
      <c r="D73" s="111"/>
      <c r="E73" s="113">
        <f>SUM(E75:E76)</f>
        <v>57808</v>
      </c>
      <c r="F73" s="113">
        <f>SUM(F75:F76)</f>
        <v>0</v>
      </c>
      <c r="G73" s="113">
        <f>SUM(G75:G76)</f>
        <v>57808</v>
      </c>
    </row>
    <row r="74" spans="1:7" ht="12.75">
      <c r="A74" s="114"/>
      <c r="B74" s="115"/>
      <c r="C74" s="103" t="s">
        <v>47</v>
      </c>
      <c r="D74" s="116">
        <v>4300</v>
      </c>
      <c r="E74" s="117">
        <f>IF(SUM(E75:E75)&gt;0,SUM(E75:E75),"")</f>
        <v>33432</v>
      </c>
      <c r="F74" s="118">
        <f>IF(SUM(F75:F75)&gt;0,SUM(F75:F75),"")</f>
      </c>
      <c r="G74" s="117">
        <f>IF(SUM(G75:G75)&gt;0,SUM(G75:G75),"")</f>
        <v>33432</v>
      </c>
    </row>
    <row r="75" spans="1:7" ht="12.75">
      <c r="A75" s="119"/>
      <c r="B75" s="120"/>
      <c r="C75" s="103" t="s">
        <v>48</v>
      </c>
      <c r="D75" s="116"/>
      <c r="E75" s="123">
        <v>33432</v>
      </c>
      <c r="F75" s="129"/>
      <c r="G75" s="123">
        <f>E75</f>
        <v>33432</v>
      </c>
    </row>
    <row r="76" spans="1:7" ht="13.5" thickBot="1">
      <c r="A76" s="119"/>
      <c r="B76" s="120"/>
      <c r="C76" s="179" t="s">
        <v>113</v>
      </c>
      <c r="D76" s="122">
        <v>4530</v>
      </c>
      <c r="E76" s="209">
        <v>24376</v>
      </c>
      <c r="F76" s="240"/>
      <c r="G76" s="209">
        <f>E76</f>
        <v>24376</v>
      </c>
    </row>
    <row r="77" spans="1:7" ht="13.5" thickBot="1">
      <c r="A77" s="104">
        <v>710</v>
      </c>
      <c r="B77" s="105"/>
      <c r="C77" s="106" t="s">
        <v>11</v>
      </c>
      <c r="D77" s="107"/>
      <c r="E77" s="102">
        <f>IF(SUM(E78,E80,E82)&gt;0,SUM(E78,E80,E82),"")</f>
        <v>311000</v>
      </c>
      <c r="F77" s="102">
        <f>IF(SUM(F78,F80,F82)&gt;0,SUM(F78,F80,F82),"")</f>
      </c>
      <c r="G77" s="102">
        <f>IF(SUM(G78,G80,G82)&gt;0,SUM(G78,G80,G82),"")</f>
        <v>311000</v>
      </c>
    </row>
    <row r="78" spans="1:7" ht="12.75">
      <c r="A78" s="108"/>
      <c r="B78" s="124">
        <v>71013</v>
      </c>
      <c r="C78" s="125" t="s">
        <v>12</v>
      </c>
      <c r="D78" s="126"/>
      <c r="E78" s="127">
        <f>IF(SUM(E79:E79)&gt;0,SUM(E79:E79),"")</f>
        <v>85000</v>
      </c>
      <c r="F78" s="128">
        <f>IF(SUM(F79:F79)&gt;0,SUM(F79:F79),"")</f>
      </c>
      <c r="G78" s="127">
        <f>IF(SUM(G79:G79)&gt;0,SUM(G79:G79),"")</f>
        <v>85000</v>
      </c>
    </row>
    <row r="79" spans="1:7" ht="12.75">
      <c r="A79" s="119"/>
      <c r="B79" s="120"/>
      <c r="C79" s="103" t="s">
        <v>49</v>
      </c>
      <c r="D79" s="116">
        <v>4300</v>
      </c>
      <c r="E79" s="123">
        <v>85000</v>
      </c>
      <c r="F79" s="129"/>
      <c r="G79" s="123">
        <f>E79</f>
        <v>85000</v>
      </c>
    </row>
    <row r="80" spans="1:7" ht="24">
      <c r="A80" s="108"/>
      <c r="B80" s="130">
        <v>71014</v>
      </c>
      <c r="C80" s="110" t="s">
        <v>14</v>
      </c>
      <c r="D80" s="111"/>
      <c r="E80" s="131">
        <f>IF(SUM(E81:E81)&gt;0,SUM(E81:E81),"")</f>
        <v>20000</v>
      </c>
      <c r="F80" s="112">
        <f>IF(SUM(F81:F81)&gt;0,SUM(F81:F81),"")</f>
      </c>
      <c r="G80" s="131">
        <f>IF(SUM(G81:G81)&gt;0,SUM(G81:G81),"")</f>
        <v>20000</v>
      </c>
    </row>
    <row r="81" spans="1:7" ht="12.75">
      <c r="A81" s="119"/>
      <c r="B81" s="120"/>
      <c r="C81" s="103" t="s">
        <v>50</v>
      </c>
      <c r="D81" s="116">
        <v>4300</v>
      </c>
      <c r="E81" s="123">
        <v>20000</v>
      </c>
      <c r="F81" s="129"/>
      <c r="G81" s="123">
        <f aca="true" t="shared" si="0" ref="G81:G93">E81</f>
        <v>20000</v>
      </c>
    </row>
    <row r="82" spans="1:7" ht="12.75">
      <c r="A82" s="108"/>
      <c r="B82" s="130">
        <v>71015</v>
      </c>
      <c r="C82" s="110" t="s">
        <v>15</v>
      </c>
      <c r="D82" s="111"/>
      <c r="E82" s="131">
        <f>SUM(E83:E93)</f>
        <v>206000</v>
      </c>
      <c r="F82" s="112">
        <f>IF(SUM(F83:F91)&gt;0,SUM(F83:F91),"")</f>
      </c>
      <c r="G82" s="236">
        <f>SUM(G83:G93)</f>
        <v>206000</v>
      </c>
    </row>
    <row r="83" spans="1:7" ht="12.75" customHeight="1">
      <c r="A83" s="119"/>
      <c r="B83" s="120"/>
      <c r="C83" s="103" t="s">
        <v>51</v>
      </c>
      <c r="D83" s="116">
        <v>4010</v>
      </c>
      <c r="E83" s="123">
        <v>42000</v>
      </c>
      <c r="F83" s="123"/>
      <c r="G83" s="123">
        <f t="shared" si="0"/>
        <v>42000</v>
      </c>
    </row>
    <row r="84" spans="1:7" ht="24">
      <c r="A84" s="119"/>
      <c r="B84" s="120"/>
      <c r="C84" s="103" t="s">
        <v>52</v>
      </c>
      <c r="D84" s="116">
        <v>4020</v>
      </c>
      <c r="E84" s="123">
        <v>86000</v>
      </c>
      <c r="F84" s="123"/>
      <c r="G84" s="123">
        <f t="shared" si="0"/>
        <v>86000</v>
      </c>
    </row>
    <row r="85" spans="1:7" ht="12.75">
      <c r="A85" s="119"/>
      <c r="B85" s="120"/>
      <c r="C85" s="103" t="s">
        <v>53</v>
      </c>
      <c r="D85" s="116">
        <v>4040</v>
      </c>
      <c r="E85" s="123">
        <v>9446</v>
      </c>
      <c r="F85" s="123"/>
      <c r="G85" s="123">
        <f>E85</f>
        <v>9446</v>
      </c>
    </row>
    <row r="86" spans="1:7" ht="12.75">
      <c r="A86" s="119"/>
      <c r="B86" s="120"/>
      <c r="C86" s="103" t="s">
        <v>54</v>
      </c>
      <c r="D86" s="116">
        <v>4110</v>
      </c>
      <c r="E86" s="123">
        <v>23197</v>
      </c>
      <c r="F86" s="123"/>
      <c r="G86" s="123">
        <f>E86</f>
        <v>23197</v>
      </c>
    </row>
    <row r="87" spans="1:7" ht="12.75">
      <c r="A87" s="119"/>
      <c r="B87" s="120"/>
      <c r="C87" s="103" t="s">
        <v>55</v>
      </c>
      <c r="D87" s="116">
        <v>4120</v>
      </c>
      <c r="E87" s="123">
        <v>3300</v>
      </c>
      <c r="F87" s="123"/>
      <c r="G87" s="123">
        <f>E87</f>
        <v>3300</v>
      </c>
    </row>
    <row r="88" spans="1:7" ht="12.75">
      <c r="A88" s="119"/>
      <c r="B88" s="120"/>
      <c r="C88" s="103" t="s">
        <v>56</v>
      </c>
      <c r="D88" s="116">
        <v>4210</v>
      </c>
      <c r="E88" s="123">
        <v>27700</v>
      </c>
      <c r="F88" s="123"/>
      <c r="G88" s="123">
        <f t="shared" si="0"/>
        <v>27700</v>
      </c>
    </row>
    <row r="89" spans="1:7" ht="12.75">
      <c r="A89" s="119"/>
      <c r="B89" s="120"/>
      <c r="C89" s="103" t="s">
        <v>49</v>
      </c>
      <c r="D89" s="116">
        <v>4300</v>
      </c>
      <c r="E89" s="123">
        <v>3500</v>
      </c>
      <c r="F89" s="123"/>
      <c r="G89" s="123">
        <f t="shared" si="0"/>
        <v>3500</v>
      </c>
    </row>
    <row r="90" spans="1:7" ht="12.75">
      <c r="A90" s="119"/>
      <c r="B90" s="120"/>
      <c r="C90" s="103" t="s">
        <v>57</v>
      </c>
      <c r="D90" s="116">
        <v>4410</v>
      </c>
      <c r="E90" s="123">
        <v>2500</v>
      </c>
      <c r="F90" s="123"/>
      <c r="G90" s="123">
        <f t="shared" si="0"/>
        <v>2500</v>
      </c>
    </row>
    <row r="91" spans="1:7" ht="12.75">
      <c r="A91" s="119"/>
      <c r="B91" s="120"/>
      <c r="C91" s="103" t="s">
        <v>58</v>
      </c>
      <c r="D91" s="116">
        <v>4440</v>
      </c>
      <c r="E91" s="123">
        <v>3057</v>
      </c>
      <c r="F91" s="123"/>
      <c r="G91" s="123">
        <f t="shared" si="0"/>
        <v>3057</v>
      </c>
    </row>
    <row r="92" spans="1:7" ht="12.75">
      <c r="A92" s="119"/>
      <c r="B92" s="120"/>
      <c r="C92" s="103" t="s">
        <v>107</v>
      </c>
      <c r="D92" s="116">
        <v>4430</v>
      </c>
      <c r="E92" s="123">
        <v>5000</v>
      </c>
      <c r="F92" s="123"/>
      <c r="G92" s="123">
        <f t="shared" si="0"/>
        <v>5000</v>
      </c>
    </row>
    <row r="93" spans="1:7" ht="13.5" thickBot="1">
      <c r="A93" s="119"/>
      <c r="B93" s="120"/>
      <c r="C93" s="179" t="s">
        <v>108</v>
      </c>
      <c r="D93" s="122">
        <v>4280</v>
      </c>
      <c r="E93" s="209">
        <v>300</v>
      </c>
      <c r="F93" s="209"/>
      <c r="G93" s="123">
        <f t="shared" si="0"/>
        <v>300</v>
      </c>
    </row>
    <row r="94" spans="1:7" ht="13.5" thickBot="1">
      <c r="A94" s="104">
        <v>750</v>
      </c>
      <c r="B94" s="105"/>
      <c r="C94" s="106" t="s">
        <v>16</v>
      </c>
      <c r="D94" s="107"/>
      <c r="E94" s="102">
        <f>SUM(F94:G94)</f>
        <v>692119</v>
      </c>
      <c r="F94" s="102">
        <f>IF(SUM(F95,F105)&gt;0,SUM(F95,F105),"")</f>
        <v>497000</v>
      </c>
      <c r="G94" s="102">
        <f>IF(SUM(G95,G105)&gt;0,SUM(G95,G105),"")</f>
        <v>195119</v>
      </c>
    </row>
    <row r="95" spans="1:7" ht="12.75">
      <c r="A95" s="132"/>
      <c r="B95" s="124">
        <v>75011</v>
      </c>
      <c r="C95" s="125" t="s">
        <v>17</v>
      </c>
      <c r="D95" s="126"/>
      <c r="E95" s="127">
        <f>SUM(E96:E104)</f>
        <v>668119</v>
      </c>
      <c r="F95" s="127">
        <f>SUM(F96:F104)</f>
        <v>497000</v>
      </c>
      <c r="G95" s="127">
        <f>SUM(G96:G104)</f>
        <v>171119</v>
      </c>
    </row>
    <row r="96" spans="1:7" ht="24">
      <c r="A96" s="132"/>
      <c r="B96" s="287"/>
      <c r="C96" s="288" t="s">
        <v>111</v>
      </c>
      <c r="D96" s="289">
        <v>3020</v>
      </c>
      <c r="E96" s="290">
        <f>SUM(F96:G96)</f>
        <v>2</v>
      </c>
      <c r="F96" s="291"/>
      <c r="G96" s="290">
        <v>2</v>
      </c>
    </row>
    <row r="97" spans="1:7" ht="12.75" customHeight="1">
      <c r="A97" s="119"/>
      <c r="B97" s="120"/>
      <c r="C97" s="103" t="s">
        <v>51</v>
      </c>
      <c r="D97" s="116">
        <v>4010</v>
      </c>
      <c r="E97" s="123">
        <f>SUM(F97:G97)</f>
        <v>477734</v>
      </c>
      <c r="F97" s="284">
        <v>362652</v>
      </c>
      <c r="G97" s="123">
        <v>115082</v>
      </c>
    </row>
    <row r="98" spans="1:7" ht="12.75">
      <c r="A98" s="119"/>
      <c r="B98" s="120"/>
      <c r="C98" s="103" t="s">
        <v>53</v>
      </c>
      <c r="D98" s="116">
        <v>4040</v>
      </c>
      <c r="E98" s="123">
        <f aca="true" t="shared" si="1" ref="E98:E104">SUM(F98:G98)</f>
        <v>43385</v>
      </c>
      <c r="F98" s="285">
        <v>33207</v>
      </c>
      <c r="G98" s="123">
        <v>10178</v>
      </c>
    </row>
    <row r="99" spans="1:7" ht="12.75">
      <c r="A99" s="119"/>
      <c r="B99" s="120"/>
      <c r="C99" s="103" t="s">
        <v>54</v>
      </c>
      <c r="D99" s="116">
        <v>4110</v>
      </c>
      <c r="E99" s="123">
        <f t="shared" si="1"/>
        <v>88192</v>
      </c>
      <c r="F99" s="284">
        <v>66806</v>
      </c>
      <c r="G99" s="123">
        <v>21386</v>
      </c>
    </row>
    <row r="100" spans="1:7" ht="12.75">
      <c r="A100" s="119"/>
      <c r="B100" s="120"/>
      <c r="C100" s="103" t="s">
        <v>55</v>
      </c>
      <c r="D100" s="116">
        <v>4120</v>
      </c>
      <c r="E100" s="123">
        <f t="shared" si="1"/>
        <v>11660</v>
      </c>
      <c r="F100" s="286">
        <v>8604</v>
      </c>
      <c r="G100" s="123">
        <v>3056</v>
      </c>
    </row>
    <row r="101" spans="1:7" ht="12.75">
      <c r="A101" s="119"/>
      <c r="B101" s="120"/>
      <c r="C101" s="103" t="s">
        <v>56</v>
      </c>
      <c r="D101" s="116">
        <v>4210</v>
      </c>
      <c r="E101" s="123">
        <f t="shared" si="1"/>
        <v>16254</v>
      </c>
      <c r="F101" s="284">
        <v>10122</v>
      </c>
      <c r="G101" s="123">
        <v>6132</v>
      </c>
    </row>
    <row r="102" spans="1:7" ht="12.75">
      <c r="A102" s="119"/>
      <c r="B102" s="120"/>
      <c r="C102" s="103" t="s">
        <v>49</v>
      </c>
      <c r="D102" s="116">
        <v>4300</v>
      </c>
      <c r="E102" s="123">
        <f t="shared" si="1"/>
        <v>17742</v>
      </c>
      <c r="F102" s="286">
        <v>12638</v>
      </c>
      <c r="G102" s="123">
        <v>5104</v>
      </c>
    </row>
    <row r="103" spans="1:7" ht="12.75">
      <c r="A103" s="119"/>
      <c r="B103" s="120"/>
      <c r="C103" s="103" t="s">
        <v>57</v>
      </c>
      <c r="D103" s="116">
        <v>4410</v>
      </c>
      <c r="E103" s="123">
        <f t="shared" si="1"/>
        <v>2536</v>
      </c>
      <c r="F103" s="284">
        <v>1518</v>
      </c>
      <c r="G103" s="123">
        <v>1018</v>
      </c>
    </row>
    <row r="104" spans="1:7" ht="12.75">
      <c r="A104" s="119"/>
      <c r="B104" s="120"/>
      <c r="C104" s="103" t="s">
        <v>58</v>
      </c>
      <c r="D104" s="116">
        <v>4440</v>
      </c>
      <c r="E104" s="123">
        <f t="shared" si="1"/>
        <v>10614</v>
      </c>
      <c r="F104" s="286">
        <v>1453</v>
      </c>
      <c r="G104" s="123">
        <v>9161</v>
      </c>
    </row>
    <row r="105" spans="1:7" ht="12.75">
      <c r="A105" s="132"/>
      <c r="B105" s="130">
        <v>75045</v>
      </c>
      <c r="C105" s="125" t="s">
        <v>20</v>
      </c>
      <c r="D105" s="126"/>
      <c r="E105" s="127">
        <f>IF(SUM(E106:E110)&gt;0,SUM(E106:E110),"")</f>
        <v>24000</v>
      </c>
      <c r="F105" s="131">
        <f>IF(SUM(F106:F110)&gt;0,SUM(F106:F110),"")</f>
      </c>
      <c r="G105" s="127">
        <f>IF(SUM(G106:G110)&gt;0,SUM(G106:G110),"")</f>
        <v>24000</v>
      </c>
    </row>
    <row r="106" spans="1:7" ht="12.75">
      <c r="A106" s="119"/>
      <c r="B106" s="120"/>
      <c r="C106" s="103" t="s">
        <v>54</v>
      </c>
      <c r="D106" s="116">
        <v>4110</v>
      </c>
      <c r="E106" s="123">
        <v>800</v>
      </c>
      <c r="F106" s="123"/>
      <c r="G106" s="123">
        <f>E106</f>
        <v>800</v>
      </c>
    </row>
    <row r="107" spans="1:7" ht="12.75">
      <c r="A107" s="119"/>
      <c r="B107" s="120"/>
      <c r="C107" s="103" t="s">
        <v>55</v>
      </c>
      <c r="D107" s="116">
        <v>4120</v>
      </c>
      <c r="E107" s="123">
        <v>100</v>
      </c>
      <c r="F107" s="123"/>
      <c r="G107" s="123">
        <f>E107</f>
        <v>100</v>
      </c>
    </row>
    <row r="108" spans="1:7" ht="12.75">
      <c r="A108" s="119"/>
      <c r="B108" s="120"/>
      <c r="C108" s="103" t="s">
        <v>59</v>
      </c>
      <c r="D108" s="116">
        <v>4170</v>
      </c>
      <c r="E108" s="123">
        <v>17100</v>
      </c>
      <c r="F108" s="123"/>
      <c r="G108" s="123">
        <v>17100</v>
      </c>
    </row>
    <row r="109" spans="1:7" ht="12.75">
      <c r="A109" s="119"/>
      <c r="B109" s="120"/>
      <c r="C109" s="103" t="s">
        <v>60</v>
      </c>
      <c r="D109" s="116">
        <v>4210</v>
      </c>
      <c r="E109" s="123">
        <v>3300</v>
      </c>
      <c r="F109" s="123"/>
      <c r="G109" s="123">
        <v>3300</v>
      </c>
    </row>
    <row r="110" spans="1:7" ht="13.5" thickBot="1">
      <c r="A110" s="119"/>
      <c r="B110" s="120"/>
      <c r="C110" s="103" t="s">
        <v>49</v>
      </c>
      <c r="D110" s="116">
        <v>4300</v>
      </c>
      <c r="E110" s="123">
        <v>2700</v>
      </c>
      <c r="F110" s="123"/>
      <c r="G110" s="237">
        <f>E110</f>
        <v>2700</v>
      </c>
    </row>
    <row r="111" spans="1:7" ht="36">
      <c r="A111" s="213">
        <v>751</v>
      </c>
      <c r="B111" s="214"/>
      <c r="C111" s="215" t="s">
        <v>61</v>
      </c>
      <c r="D111" s="216"/>
      <c r="E111" s="217">
        <f>SUM(E112)</f>
        <v>7954</v>
      </c>
      <c r="F111" s="217">
        <f>SUM(F112)</f>
        <v>7954</v>
      </c>
      <c r="G111" s="217"/>
    </row>
    <row r="112" spans="1:7" ht="28.5" customHeight="1" thickBot="1">
      <c r="A112" s="218"/>
      <c r="B112" s="219">
        <v>75101</v>
      </c>
      <c r="C112" s="220" t="s">
        <v>62</v>
      </c>
      <c r="D112" s="221"/>
      <c r="E112" s="131">
        <f>IF(SUM(E113:E113)&gt;0,SUM(E113:E113),"")</f>
        <v>7954</v>
      </c>
      <c r="F112" s="222">
        <f>IF(SUM(F113:F113)&gt;0,SUM(F113:F113),"")</f>
        <v>7954</v>
      </c>
      <c r="G112" s="223">
        <f>IF(SUM(G113:G113)&gt;0,SUM(G113:G113),"")</f>
      </c>
    </row>
    <row r="113" spans="1:7" ht="15" customHeight="1" thickBot="1">
      <c r="A113" s="233"/>
      <c r="B113" s="183"/>
      <c r="C113" s="182" t="s">
        <v>51</v>
      </c>
      <c r="D113" s="181">
        <v>4010</v>
      </c>
      <c r="E113" s="123">
        <v>7954</v>
      </c>
      <c r="F113" s="180">
        <v>7954</v>
      </c>
      <c r="G113" s="180"/>
    </row>
    <row r="114" spans="1:7" ht="24.75" thickBot="1">
      <c r="A114" s="104">
        <v>754</v>
      </c>
      <c r="B114" s="105"/>
      <c r="C114" s="106" t="s">
        <v>23</v>
      </c>
      <c r="D114" s="107"/>
      <c r="E114" s="102">
        <f>SUM(E115)</f>
        <v>3899000</v>
      </c>
      <c r="F114" s="102">
        <f>SUM(F115)</f>
        <v>0</v>
      </c>
      <c r="G114" s="102">
        <f>SUM(G115)</f>
        <v>3899000</v>
      </c>
    </row>
    <row r="115" spans="1:7" ht="24.75" thickBot="1">
      <c r="A115" s="261"/>
      <c r="B115" s="262">
        <v>75411</v>
      </c>
      <c r="C115" s="263" t="s">
        <v>24</v>
      </c>
      <c r="D115" s="242"/>
      <c r="E115" s="264">
        <f>SUM(E116:E141)</f>
        <v>3899000</v>
      </c>
      <c r="F115" s="265"/>
      <c r="G115" s="264">
        <f>SUM(G116:G141)</f>
        <v>3899000</v>
      </c>
    </row>
    <row r="116" spans="1:7" ht="12.75">
      <c r="A116" s="266"/>
      <c r="B116" s="267"/>
      <c r="C116" s="268" t="s">
        <v>63</v>
      </c>
      <c r="D116" s="181">
        <v>3030</v>
      </c>
      <c r="E116" s="269">
        <v>262</v>
      </c>
      <c r="F116" s="270"/>
      <c r="G116" s="180">
        <f>E116</f>
        <v>262</v>
      </c>
    </row>
    <row r="117" spans="1:7" ht="36">
      <c r="A117" s="119"/>
      <c r="B117" s="120"/>
      <c r="C117" s="103" t="s">
        <v>64</v>
      </c>
      <c r="D117" s="116">
        <v>3070</v>
      </c>
      <c r="E117" s="134">
        <v>227766</v>
      </c>
      <c r="F117" s="129"/>
      <c r="G117" s="123">
        <f aca="true" t="shared" si="2" ref="G117:G141">E117</f>
        <v>227766</v>
      </c>
    </row>
    <row r="118" spans="1:7" ht="12.75">
      <c r="A118" s="119"/>
      <c r="B118" s="120"/>
      <c r="C118" s="133" t="s">
        <v>51</v>
      </c>
      <c r="D118" s="116">
        <v>4010</v>
      </c>
      <c r="E118" s="134">
        <v>14764</v>
      </c>
      <c r="F118" s="129"/>
      <c r="G118" s="123">
        <f t="shared" si="2"/>
        <v>14764</v>
      </c>
    </row>
    <row r="119" spans="1:7" ht="24">
      <c r="A119" s="119"/>
      <c r="B119" s="120"/>
      <c r="C119" s="103" t="s">
        <v>65</v>
      </c>
      <c r="D119" s="116">
        <v>4020</v>
      </c>
      <c r="E119" s="134">
        <v>112433</v>
      </c>
      <c r="F119" s="129"/>
      <c r="G119" s="123">
        <f t="shared" si="2"/>
        <v>112433</v>
      </c>
    </row>
    <row r="120" spans="1:7" ht="12.75">
      <c r="A120" s="119"/>
      <c r="B120" s="120"/>
      <c r="C120" s="133" t="s">
        <v>53</v>
      </c>
      <c r="D120" s="116">
        <v>4040</v>
      </c>
      <c r="E120" s="134">
        <v>9411</v>
      </c>
      <c r="F120" s="129"/>
      <c r="G120" s="123">
        <f t="shared" si="2"/>
        <v>9411</v>
      </c>
    </row>
    <row r="121" spans="1:7" ht="24">
      <c r="A121" s="119"/>
      <c r="B121" s="120"/>
      <c r="C121" s="103" t="s">
        <v>66</v>
      </c>
      <c r="D121" s="116">
        <v>4050</v>
      </c>
      <c r="E121" s="134">
        <v>2445387</v>
      </c>
      <c r="F121" s="129"/>
      <c r="G121" s="123">
        <f t="shared" si="2"/>
        <v>2445387</v>
      </c>
    </row>
    <row r="122" spans="1:7" ht="36">
      <c r="A122" s="119"/>
      <c r="B122" s="120"/>
      <c r="C122" s="103" t="s">
        <v>67</v>
      </c>
      <c r="D122" s="116">
        <v>4060</v>
      </c>
      <c r="E122" s="134">
        <v>68573</v>
      </c>
      <c r="F122" s="129"/>
      <c r="G122" s="123">
        <f t="shared" si="2"/>
        <v>68573</v>
      </c>
    </row>
    <row r="123" spans="1:7" ht="36">
      <c r="A123" s="119"/>
      <c r="B123" s="120"/>
      <c r="C123" s="103" t="s">
        <v>68</v>
      </c>
      <c r="D123" s="116">
        <v>4070</v>
      </c>
      <c r="E123" s="134">
        <v>196229</v>
      </c>
      <c r="F123" s="129"/>
      <c r="G123" s="123">
        <f t="shared" si="2"/>
        <v>196229</v>
      </c>
    </row>
    <row r="124" spans="1:7" ht="48">
      <c r="A124" s="119"/>
      <c r="B124" s="120"/>
      <c r="C124" s="103" t="s">
        <v>69</v>
      </c>
      <c r="D124" s="116">
        <v>4080</v>
      </c>
      <c r="E124" s="134">
        <v>31620</v>
      </c>
      <c r="F124" s="129"/>
      <c r="G124" s="123">
        <f t="shared" si="2"/>
        <v>31620</v>
      </c>
    </row>
    <row r="125" spans="1:7" ht="12.75">
      <c r="A125" s="119"/>
      <c r="B125" s="120"/>
      <c r="C125" s="133" t="s">
        <v>54</v>
      </c>
      <c r="D125" s="116">
        <v>4110</v>
      </c>
      <c r="E125" s="134">
        <v>28149</v>
      </c>
      <c r="F125" s="129"/>
      <c r="G125" s="123">
        <f t="shared" si="2"/>
        <v>28149</v>
      </c>
    </row>
    <row r="126" spans="1:7" ht="12.75">
      <c r="A126" s="119"/>
      <c r="B126" s="120"/>
      <c r="C126" s="133" t="s">
        <v>55</v>
      </c>
      <c r="D126" s="116">
        <v>4120</v>
      </c>
      <c r="E126" s="134">
        <v>3518</v>
      </c>
      <c r="F126" s="129"/>
      <c r="G126" s="123">
        <f t="shared" si="2"/>
        <v>3518</v>
      </c>
    </row>
    <row r="127" spans="1:7" ht="12.75">
      <c r="A127" s="119"/>
      <c r="B127" s="120"/>
      <c r="C127" s="133" t="s">
        <v>59</v>
      </c>
      <c r="D127" s="116">
        <v>4170</v>
      </c>
      <c r="E127" s="134">
        <v>9000</v>
      </c>
      <c r="F127" s="129"/>
      <c r="G127" s="123">
        <f t="shared" si="2"/>
        <v>9000</v>
      </c>
    </row>
    <row r="128" spans="1:7" ht="24" customHeight="1">
      <c r="A128" s="119"/>
      <c r="B128" s="120"/>
      <c r="C128" s="103" t="s">
        <v>70</v>
      </c>
      <c r="D128" s="116">
        <v>4180</v>
      </c>
      <c r="E128" s="134">
        <v>194740</v>
      </c>
      <c r="F128" s="129"/>
      <c r="G128" s="123">
        <f t="shared" si="2"/>
        <v>194740</v>
      </c>
    </row>
    <row r="129" spans="1:7" ht="12.75">
      <c r="A129" s="119"/>
      <c r="B129" s="120"/>
      <c r="C129" s="133" t="s">
        <v>60</v>
      </c>
      <c r="D129" s="116">
        <v>4210</v>
      </c>
      <c r="E129" s="134">
        <v>241568</v>
      </c>
      <c r="F129" s="129"/>
      <c r="G129" s="123">
        <f t="shared" si="2"/>
        <v>241568</v>
      </c>
    </row>
    <row r="130" spans="1:7" ht="12.75">
      <c r="A130" s="119"/>
      <c r="B130" s="120"/>
      <c r="C130" s="133" t="s">
        <v>71</v>
      </c>
      <c r="D130" s="116">
        <v>4220</v>
      </c>
      <c r="E130" s="134">
        <v>2600</v>
      </c>
      <c r="F130" s="129"/>
      <c r="G130" s="123">
        <f t="shared" si="2"/>
        <v>2600</v>
      </c>
    </row>
    <row r="131" spans="1:7" ht="12.75">
      <c r="A131" s="119"/>
      <c r="B131" s="120"/>
      <c r="C131" s="133" t="s">
        <v>72</v>
      </c>
      <c r="D131" s="116">
        <v>4230</v>
      </c>
      <c r="E131" s="134">
        <v>2500</v>
      </c>
      <c r="F131" s="129"/>
      <c r="G131" s="123">
        <f t="shared" si="2"/>
        <v>2500</v>
      </c>
    </row>
    <row r="132" spans="1:7" ht="12.75">
      <c r="A132" s="119"/>
      <c r="B132" s="120"/>
      <c r="C132" s="133" t="s">
        <v>73</v>
      </c>
      <c r="D132" s="116">
        <v>4260</v>
      </c>
      <c r="E132" s="134">
        <v>93384</v>
      </c>
      <c r="F132" s="129"/>
      <c r="G132" s="123">
        <f t="shared" si="2"/>
        <v>93384</v>
      </c>
    </row>
    <row r="133" spans="1:7" ht="12.75">
      <c r="A133" s="119"/>
      <c r="B133" s="120"/>
      <c r="C133" s="133" t="s">
        <v>74</v>
      </c>
      <c r="D133" s="116">
        <v>4270</v>
      </c>
      <c r="E133" s="134">
        <v>60033</v>
      </c>
      <c r="F133" s="129"/>
      <c r="G133" s="123">
        <f t="shared" si="2"/>
        <v>60033</v>
      </c>
    </row>
    <row r="134" spans="1:7" ht="12.75">
      <c r="A134" s="119"/>
      <c r="B134" s="120"/>
      <c r="C134" s="133" t="s">
        <v>75</v>
      </c>
      <c r="D134" s="116">
        <v>4280</v>
      </c>
      <c r="E134" s="134">
        <v>18784</v>
      </c>
      <c r="F134" s="129"/>
      <c r="G134" s="123">
        <f t="shared" si="2"/>
        <v>18784</v>
      </c>
    </row>
    <row r="135" spans="1:7" ht="12.75">
      <c r="A135" s="119"/>
      <c r="B135" s="120"/>
      <c r="C135" s="133" t="s">
        <v>49</v>
      </c>
      <c r="D135" s="116">
        <v>4300</v>
      </c>
      <c r="E135" s="134">
        <v>71789</v>
      </c>
      <c r="F135" s="129"/>
      <c r="G135" s="123">
        <f t="shared" si="2"/>
        <v>71789</v>
      </c>
    </row>
    <row r="136" spans="1:7" ht="12.75">
      <c r="A136" s="119"/>
      <c r="B136" s="120"/>
      <c r="C136" s="133" t="s">
        <v>57</v>
      </c>
      <c r="D136" s="116">
        <v>4410</v>
      </c>
      <c r="E136" s="134">
        <v>10000</v>
      </c>
      <c r="F136" s="129"/>
      <c r="G136" s="123">
        <f t="shared" si="2"/>
        <v>10000</v>
      </c>
    </row>
    <row r="137" spans="1:7" ht="12.75">
      <c r="A137" s="224"/>
      <c r="B137" s="150"/>
      <c r="C137" s="133" t="s">
        <v>76</v>
      </c>
      <c r="D137" s="116">
        <v>4430</v>
      </c>
      <c r="E137" s="134">
        <v>24967</v>
      </c>
      <c r="F137" s="129"/>
      <c r="G137" s="123">
        <f t="shared" si="2"/>
        <v>24967</v>
      </c>
    </row>
    <row r="138" spans="1:7" ht="12.75">
      <c r="A138" s="225"/>
      <c r="B138" s="226"/>
      <c r="C138" s="133" t="s">
        <v>77</v>
      </c>
      <c r="D138" s="116">
        <v>4440</v>
      </c>
      <c r="E138" s="134">
        <v>3696</v>
      </c>
      <c r="F138" s="129"/>
      <c r="G138" s="123">
        <f t="shared" si="2"/>
        <v>3696</v>
      </c>
    </row>
    <row r="139" spans="1:7" ht="24">
      <c r="A139" s="119"/>
      <c r="B139" s="120"/>
      <c r="C139" s="135" t="s">
        <v>78</v>
      </c>
      <c r="D139" s="136">
        <v>4500</v>
      </c>
      <c r="E139" s="134">
        <v>26925</v>
      </c>
      <c r="F139" s="137"/>
      <c r="G139" s="123">
        <f t="shared" si="2"/>
        <v>26925</v>
      </c>
    </row>
    <row r="140" spans="1:7" ht="12.75">
      <c r="A140" s="119"/>
      <c r="B140" s="120"/>
      <c r="C140" s="135" t="s">
        <v>79</v>
      </c>
      <c r="D140" s="136">
        <v>4510</v>
      </c>
      <c r="E140" s="134">
        <v>746</v>
      </c>
      <c r="F140" s="137"/>
      <c r="G140" s="123">
        <f t="shared" si="2"/>
        <v>746</v>
      </c>
    </row>
    <row r="141" spans="1:7" ht="24.75" thickBot="1">
      <c r="A141" s="119"/>
      <c r="B141" s="138"/>
      <c r="C141" s="103" t="s">
        <v>80</v>
      </c>
      <c r="D141" s="116">
        <v>4520</v>
      </c>
      <c r="E141" s="134">
        <v>156</v>
      </c>
      <c r="F141" s="129"/>
      <c r="G141" s="123">
        <f t="shared" si="2"/>
        <v>156</v>
      </c>
    </row>
    <row r="142" spans="1:7" ht="13.5" thickBot="1">
      <c r="A142" s="141">
        <v>851</v>
      </c>
      <c r="B142" s="105"/>
      <c r="C142" s="142" t="s">
        <v>25</v>
      </c>
      <c r="D142" s="107"/>
      <c r="E142" s="102">
        <f>SUM(E143)</f>
        <v>32000</v>
      </c>
      <c r="F142" s="102">
        <f>SUM(F143)</f>
        <v>3000</v>
      </c>
      <c r="G142" s="102">
        <f>SUM(G143)</f>
        <v>29000</v>
      </c>
    </row>
    <row r="143" spans="1:7" ht="48">
      <c r="A143" s="119"/>
      <c r="B143" s="143">
        <v>85156</v>
      </c>
      <c r="C143" s="125" t="s">
        <v>81</v>
      </c>
      <c r="D143" s="144"/>
      <c r="E143" s="145">
        <f>IF(SUM(E144:E144)&gt;0,SUM(E144:E144),"")</f>
        <v>32000</v>
      </c>
      <c r="F143" s="146">
        <f>IF(SUM(F144:F144)&gt;0,SUM(F144:F144),"")</f>
        <v>3000</v>
      </c>
      <c r="G143" s="145">
        <f>IF(SUM(G144:G144)&gt;0,SUM(G144:G144),"")</f>
        <v>29000</v>
      </c>
    </row>
    <row r="144" spans="1:7" ht="12.75">
      <c r="A144" s="147"/>
      <c r="B144" s="120"/>
      <c r="C144" s="133" t="s">
        <v>82</v>
      </c>
      <c r="D144" s="136">
        <v>4130</v>
      </c>
      <c r="E144" s="148">
        <f>IF(SUM(E145:E146)&gt;0,SUM(E145:E146),"")</f>
        <v>32000</v>
      </c>
      <c r="F144" s="149">
        <f>IF(SUM(F145:F146)&gt;0,SUM(F145:F146),"")</f>
        <v>3000</v>
      </c>
      <c r="G144" s="148">
        <f>IF(SUM(G145:G146)&gt;0,SUM(G145:G146),"")</f>
        <v>29000</v>
      </c>
    </row>
    <row r="145" spans="1:7" ht="24">
      <c r="A145" s="119"/>
      <c r="B145" s="120"/>
      <c r="C145" s="121" t="s">
        <v>83</v>
      </c>
      <c r="D145" s="122"/>
      <c r="E145" s="134">
        <v>27000</v>
      </c>
      <c r="F145" s="129"/>
      <c r="G145" s="123">
        <f>E145</f>
        <v>27000</v>
      </c>
    </row>
    <row r="146" spans="1:7" ht="24.75" thickBot="1">
      <c r="A146" s="119"/>
      <c r="B146" s="150"/>
      <c r="C146" s="151" t="s">
        <v>84</v>
      </c>
      <c r="D146" s="139"/>
      <c r="E146" s="152">
        <f>SUM(F146:G146)</f>
        <v>5000</v>
      </c>
      <c r="F146" s="140">
        <v>3000</v>
      </c>
      <c r="G146" s="152">
        <v>2000</v>
      </c>
    </row>
    <row r="147" spans="1:7" ht="13.5" thickBot="1">
      <c r="A147" s="104">
        <v>852</v>
      </c>
      <c r="B147" s="105"/>
      <c r="C147" s="142" t="s">
        <v>85</v>
      </c>
      <c r="D147" s="107"/>
      <c r="E147" s="102">
        <f>IF(SUM(E148,E164,E175,E177,E179,E189)&gt;0,SUM(E148,E164,E175,E177,E179,E189),"")</f>
        <v>15713550</v>
      </c>
      <c r="F147" s="102">
        <f>IF(SUM(F148,F164,F175,F177,F179,F189)&gt;0,SUM(F148,F164,F175,F177,F179,F189),"")</f>
        <v>15618550</v>
      </c>
      <c r="G147" s="102">
        <f>IF(SUM(G148,G164,G175,G177,G179,G189)&gt;0,SUM(G148,G164,G175,G177,G179,G189),"")</f>
        <v>95000</v>
      </c>
    </row>
    <row r="148" spans="1:7" ht="24">
      <c r="A148" s="119"/>
      <c r="B148" s="109" t="s">
        <v>86</v>
      </c>
      <c r="C148" s="110" t="s">
        <v>87</v>
      </c>
      <c r="D148" s="111"/>
      <c r="E148" s="131">
        <f>SUM(E149:E163)</f>
        <v>294550</v>
      </c>
      <c r="F148" s="131">
        <f>SUM(F149:F163)</f>
        <v>294550</v>
      </c>
      <c r="G148" s="131">
        <f>SUM(G149:G159)</f>
        <v>0</v>
      </c>
    </row>
    <row r="149" spans="1:7" ht="12.75">
      <c r="A149" s="119"/>
      <c r="B149" s="120"/>
      <c r="C149" s="133" t="s">
        <v>51</v>
      </c>
      <c r="D149" s="116">
        <v>4010</v>
      </c>
      <c r="E149" s="134">
        <v>162700</v>
      </c>
      <c r="F149" s="123">
        <f>E149</f>
        <v>162700</v>
      </c>
      <c r="G149" s="134"/>
    </row>
    <row r="150" spans="1:7" ht="12.75">
      <c r="A150" s="119"/>
      <c r="B150" s="120"/>
      <c r="C150" s="133" t="s">
        <v>88</v>
      </c>
      <c r="D150" s="116">
        <v>4040</v>
      </c>
      <c r="E150" s="134">
        <v>11061</v>
      </c>
      <c r="F150" s="123">
        <f aca="true" t="shared" si="3" ref="F150:F163">E150</f>
        <v>11061</v>
      </c>
      <c r="G150" s="134"/>
    </row>
    <row r="151" spans="1:7" ht="12.75">
      <c r="A151" s="119"/>
      <c r="B151" s="120"/>
      <c r="C151" s="133" t="s">
        <v>54</v>
      </c>
      <c r="D151" s="116">
        <v>4110</v>
      </c>
      <c r="E151" s="134">
        <v>31880</v>
      </c>
      <c r="F151" s="123">
        <f t="shared" si="3"/>
        <v>31880</v>
      </c>
      <c r="G151" s="134"/>
    </row>
    <row r="152" spans="1:7" ht="12.75">
      <c r="A152" s="119"/>
      <c r="B152" s="120"/>
      <c r="C152" s="133" t="s">
        <v>55</v>
      </c>
      <c r="D152" s="116">
        <v>4120</v>
      </c>
      <c r="E152" s="134">
        <v>4259</v>
      </c>
      <c r="F152" s="123">
        <f t="shared" si="3"/>
        <v>4259</v>
      </c>
      <c r="G152" s="134"/>
    </row>
    <row r="153" spans="1:7" ht="12.75">
      <c r="A153" s="119"/>
      <c r="B153" s="120"/>
      <c r="C153" s="133" t="s">
        <v>56</v>
      </c>
      <c r="D153" s="116">
        <v>4210</v>
      </c>
      <c r="E153" s="134">
        <v>34129</v>
      </c>
      <c r="F153" s="123">
        <f t="shared" si="3"/>
        <v>34129</v>
      </c>
      <c r="G153" s="134"/>
    </row>
    <row r="154" spans="1:7" ht="12.75">
      <c r="A154" s="119"/>
      <c r="B154" s="120"/>
      <c r="C154" s="133" t="s">
        <v>89</v>
      </c>
      <c r="D154" s="116">
        <v>4260</v>
      </c>
      <c r="E154" s="134">
        <v>2793</v>
      </c>
      <c r="F154" s="123">
        <f t="shared" si="3"/>
        <v>2793</v>
      </c>
      <c r="G154" s="134"/>
    </row>
    <row r="155" spans="1:7" ht="13.5" thickBot="1">
      <c r="A155" s="271"/>
      <c r="B155" s="272"/>
      <c r="C155" s="273" t="s">
        <v>49</v>
      </c>
      <c r="D155" s="274">
        <v>4300</v>
      </c>
      <c r="E155" s="275">
        <v>16991</v>
      </c>
      <c r="F155" s="237">
        <f t="shared" si="3"/>
        <v>16991</v>
      </c>
      <c r="G155" s="275"/>
    </row>
    <row r="156" spans="1:7" ht="12.75">
      <c r="A156" s="119"/>
      <c r="B156" s="120"/>
      <c r="C156" s="155" t="s">
        <v>58</v>
      </c>
      <c r="D156" s="139">
        <v>4440</v>
      </c>
      <c r="E156" s="152">
        <v>5732</v>
      </c>
      <c r="F156" s="292">
        <f t="shared" si="3"/>
        <v>5732</v>
      </c>
      <c r="G156" s="152"/>
    </row>
    <row r="157" spans="1:7" ht="13.5" thickBot="1">
      <c r="A157" s="271"/>
      <c r="B157" s="272"/>
      <c r="C157" s="273" t="s">
        <v>90</v>
      </c>
      <c r="D157" s="274">
        <v>4480</v>
      </c>
      <c r="E157" s="275">
        <v>1226</v>
      </c>
      <c r="F157" s="237">
        <f t="shared" si="3"/>
        <v>1226</v>
      </c>
      <c r="G157" s="275"/>
    </row>
    <row r="158" spans="1:7" ht="13.5" thickBot="1">
      <c r="A158" s="271"/>
      <c r="B158" s="272"/>
      <c r="C158" s="293" t="s">
        <v>74</v>
      </c>
      <c r="D158" s="294">
        <v>4270</v>
      </c>
      <c r="E158" s="295">
        <v>21415</v>
      </c>
      <c r="F158" s="237">
        <f t="shared" si="3"/>
        <v>21415</v>
      </c>
      <c r="G158" s="295"/>
    </row>
    <row r="159" spans="1:7" ht="16.5" customHeight="1" thickBot="1">
      <c r="A159" s="278"/>
      <c r="B159" s="279"/>
      <c r="C159" s="280" t="s">
        <v>109</v>
      </c>
      <c r="D159" s="281">
        <v>4280</v>
      </c>
      <c r="E159" s="282">
        <v>448</v>
      </c>
      <c r="F159" s="283">
        <f t="shared" si="3"/>
        <v>448</v>
      </c>
      <c r="G159" s="282"/>
    </row>
    <row r="160" spans="1:7" ht="24" customHeight="1">
      <c r="A160" s="276"/>
      <c r="B160" s="267"/>
      <c r="C160" s="277" t="s">
        <v>111</v>
      </c>
      <c r="D160" s="181">
        <v>3020</v>
      </c>
      <c r="E160" s="269">
        <v>504</v>
      </c>
      <c r="F160" s="180">
        <f t="shared" si="3"/>
        <v>504</v>
      </c>
      <c r="G160" s="269"/>
    </row>
    <row r="161" spans="1:7" ht="16.5" customHeight="1">
      <c r="A161" s="241"/>
      <c r="B161" s="120"/>
      <c r="C161" s="243" t="s">
        <v>112</v>
      </c>
      <c r="D161" s="139">
        <v>4350</v>
      </c>
      <c r="E161" s="134">
        <v>786</v>
      </c>
      <c r="F161" s="123">
        <f t="shared" si="3"/>
        <v>786</v>
      </c>
      <c r="G161" s="134"/>
    </row>
    <row r="162" spans="1:7" ht="12.75" customHeight="1">
      <c r="A162" s="241"/>
      <c r="B162" s="120"/>
      <c r="C162" s="243" t="s">
        <v>76</v>
      </c>
      <c r="D162" s="139">
        <v>4430</v>
      </c>
      <c r="E162" s="134">
        <v>220</v>
      </c>
      <c r="F162" s="123">
        <f t="shared" si="3"/>
        <v>220</v>
      </c>
      <c r="G162" s="134"/>
    </row>
    <row r="163" spans="1:7" ht="12" customHeight="1">
      <c r="A163" s="241"/>
      <c r="B163" s="120"/>
      <c r="C163" s="243" t="s">
        <v>57</v>
      </c>
      <c r="D163" s="139">
        <v>4410</v>
      </c>
      <c r="E163" s="134">
        <v>406</v>
      </c>
      <c r="F163" s="123">
        <f t="shared" si="3"/>
        <v>406</v>
      </c>
      <c r="G163" s="134"/>
    </row>
    <row r="164" spans="1:7" ht="48">
      <c r="A164" s="119"/>
      <c r="B164" s="244" t="s">
        <v>38</v>
      </c>
      <c r="C164" s="153" t="s">
        <v>39</v>
      </c>
      <c r="D164" s="154"/>
      <c r="E164" s="131">
        <f>SUM(E165:E174)</f>
        <v>14272000</v>
      </c>
      <c r="F164" s="131">
        <f>SUM(F165:F174)</f>
        <v>14272000</v>
      </c>
      <c r="G164" s="131">
        <f>SUM(G165:G174)</f>
        <v>0</v>
      </c>
    </row>
    <row r="165" spans="1:7" ht="12.75">
      <c r="A165" s="119"/>
      <c r="B165" s="120"/>
      <c r="C165" s="155" t="s">
        <v>91</v>
      </c>
      <c r="D165" s="139">
        <v>3110</v>
      </c>
      <c r="E165" s="152">
        <f>SUM(F165:G165)</f>
        <v>13754018</v>
      </c>
      <c r="F165" s="152">
        <v>13754018</v>
      </c>
      <c r="G165" s="152"/>
    </row>
    <row r="166" spans="1:7" ht="12.75">
      <c r="A166" s="119"/>
      <c r="B166" s="120"/>
      <c r="C166" s="155" t="s">
        <v>51</v>
      </c>
      <c r="D166" s="139">
        <v>4010</v>
      </c>
      <c r="E166" s="152">
        <v>189772</v>
      </c>
      <c r="F166" s="123">
        <f aca="true" t="shared" si="4" ref="F166:F188">E166</f>
        <v>189772</v>
      </c>
      <c r="G166" s="152"/>
    </row>
    <row r="167" spans="1:7" ht="12.75">
      <c r="A167" s="119"/>
      <c r="B167" s="120"/>
      <c r="C167" s="133" t="s">
        <v>88</v>
      </c>
      <c r="D167" s="139">
        <v>4040</v>
      </c>
      <c r="E167" s="152">
        <v>11463</v>
      </c>
      <c r="F167" s="123">
        <f t="shared" si="4"/>
        <v>11463</v>
      </c>
      <c r="G167" s="152"/>
    </row>
    <row r="168" spans="1:7" ht="12.75">
      <c r="A168" s="119"/>
      <c r="B168" s="120"/>
      <c r="C168" s="155" t="s">
        <v>54</v>
      </c>
      <c r="D168" s="139">
        <v>4110</v>
      </c>
      <c r="E168" s="152">
        <v>199628</v>
      </c>
      <c r="F168" s="123">
        <f t="shared" si="4"/>
        <v>199628</v>
      </c>
      <c r="G168" s="152"/>
    </row>
    <row r="169" spans="1:7" ht="12.75">
      <c r="A169" s="119"/>
      <c r="B169" s="120"/>
      <c r="C169" s="155" t="s">
        <v>55</v>
      </c>
      <c r="D169" s="139">
        <v>4120</v>
      </c>
      <c r="E169" s="152">
        <v>4447</v>
      </c>
      <c r="F169" s="123">
        <f t="shared" si="4"/>
        <v>4447</v>
      </c>
      <c r="G169" s="152"/>
    </row>
    <row r="170" spans="1:7" ht="12.75">
      <c r="A170" s="119"/>
      <c r="B170" s="120"/>
      <c r="C170" s="133" t="s">
        <v>59</v>
      </c>
      <c r="D170" s="139">
        <v>4170</v>
      </c>
      <c r="E170" s="152">
        <v>8655</v>
      </c>
      <c r="F170" s="123">
        <f t="shared" si="4"/>
        <v>8655</v>
      </c>
      <c r="G170" s="152"/>
    </row>
    <row r="171" spans="1:7" ht="12.75">
      <c r="A171" s="119"/>
      <c r="B171" s="120"/>
      <c r="C171" s="133" t="s">
        <v>56</v>
      </c>
      <c r="D171" s="139">
        <v>4210</v>
      </c>
      <c r="E171" s="152">
        <v>39996</v>
      </c>
      <c r="F171" s="123">
        <f t="shared" si="4"/>
        <v>39996</v>
      </c>
      <c r="G171" s="152"/>
    </row>
    <row r="172" spans="1:7" ht="12.75">
      <c r="A172" s="119"/>
      <c r="B172" s="120"/>
      <c r="C172" s="133" t="s">
        <v>49</v>
      </c>
      <c r="D172" s="139">
        <v>4300</v>
      </c>
      <c r="E172" s="152">
        <v>55235</v>
      </c>
      <c r="F172" s="123">
        <f t="shared" si="4"/>
        <v>55235</v>
      </c>
      <c r="G172" s="152"/>
    </row>
    <row r="173" spans="1:7" ht="12.75">
      <c r="A173" s="119"/>
      <c r="B173" s="120"/>
      <c r="C173" s="133" t="s">
        <v>57</v>
      </c>
      <c r="D173" s="139">
        <v>4410</v>
      </c>
      <c r="E173" s="152">
        <v>1000</v>
      </c>
      <c r="F173" s="140">
        <f t="shared" si="4"/>
        <v>1000</v>
      </c>
      <c r="G173" s="152"/>
    </row>
    <row r="174" spans="1:7" ht="12.75">
      <c r="A174" s="224"/>
      <c r="B174" s="150"/>
      <c r="C174" s="133" t="s">
        <v>58</v>
      </c>
      <c r="D174" s="139">
        <v>4440</v>
      </c>
      <c r="E174" s="152">
        <v>7786</v>
      </c>
      <c r="F174" s="140">
        <f t="shared" si="4"/>
        <v>7786</v>
      </c>
      <c r="G174" s="152"/>
    </row>
    <row r="175" spans="1:7" ht="48">
      <c r="A175" s="119"/>
      <c r="B175" s="156" t="s">
        <v>92</v>
      </c>
      <c r="C175" s="125" t="s">
        <v>93</v>
      </c>
      <c r="D175" s="144"/>
      <c r="E175" s="145">
        <f>IF(SUM(E176:E176)&gt;0,SUM(E176:E176),"")</f>
        <v>115000</v>
      </c>
      <c r="F175" s="146">
        <f>IF(SUM(F176:F176)&gt;0,SUM(F176:F176),"")</f>
        <v>115000</v>
      </c>
      <c r="G175" s="145">
        <f>IF(SUM(G176:G176)&gt;0,SUM(G176:G176),"")</f>
      </c>
    </row>
    <row r="176" spans="1:7" ht="12.75">
      <c r="A176" s="147"/>
      <c r="B176" s="120"/>
      <c r="C176" s="133" t="s">
        <v>94</v>
      </c>
      <c r="D176" s="116">
        <v>4130</v>
      </c>
      <c r="E176" s="134">
        <v>115000</v>
      </c>
      <c r="F176" s="123">
        <f t="shared" si="4"/>
        <v>115000</v>
      </c>
      <c r="G176" s="134"/>
    </row>
    <row r="177" spans="1:7" ht="24">
      <c r="A177" s="119"/>
      <c r="B177" s="157" t="s">
        <v>95</v>
      </c>
      <c r="C177" s="110" t="s">
        <v>32</v>
      </c>
      <c r="D177" s="158"/>
      <c r="E177" s="159">
        <f>IF(SUM(E178:E178)&gt;0,SUM(E178:E178),"")</f>
        <v>818000</v>
      </c>
      <c r="F177" s="160">
        <f>IF(SUM(F178:F178)&gt;0,SUM(F178:F178),"")</f>
        <v>818000</v>
      </c>
      <c r="G177" s="159">
        <f>IF(SUM(G178:G178)&gt;0,SUM(G178:G178),"")</f>
      </c>
    </row>
    <row r="178" spans="1:7" ht="12.75">
      <c r="A178" s="147"/>
      <c r="B178" s="120"/>
      <c r="C178" s="133" t="s">
        <v>91</v>
      </c>
      <c r="D178" s="116">
        <v>3110</v>
      </c>
      <c r="E178" s="134">
        <v>818000</v>
      </c>
      <c r="F178" s="123">
        <f t="shared" si="4"/>
        <v>818000</v>
      </c>
      <c r="G178" s="134"/>
    </row>
    <row r="179" spans="1:7" ht="24">
      <c r="A179" s="224"/>
      <c r="B179" s="67" t="s">
        <v>96</v>
      </c>
      <c r="C179" s="161" t="s">
        <v>97</v>
      </c>
      <c r="D179" s="162"/>
      <c r="E179" s="127">
        <f>SUM(E180:E188)</f>
        <v>119000</v>
      </c>
      <c r="F179" s="127">
        <f>SUM(F180:F188)</f>
        <v>119000</v>
      </c>
      <c r="G179" s="127">
        <f>IF(SUM(G180:G188)&gt;0,SUM(G180:G188),"")</f>
      </c>
    </row>
    <row r="180" spans="1:7" ht="24">
      <c r="A180" s="225"/>
      <c r="B180" s="234"/>
      <c r="C180" s="163" t="s">
        <v>98</v>
      </c>
      <c r="D180" s="164">
        <v>3020</v>
      </c>
      <c r="E180" s="235">
        <v>850</v>
      </c>
      <c r="F180" s="123">
        <f t="shared" si="4"/>
        <v>850</v>
      </c>
      <c r="G180" s="134"/>
    </row>
    <row r="181" spans="1:7" ht="12.75">
      <c r="A181" s="119"/>
      <c r="B181" s="120"/>
      <c r="C181" s="165" t="s">
        <v>99</v>
      </c>
      <c r="D181" s="116">
        <v>4010</v>
      </c>
      <c r="E181" s="134">
        <v>86150</v>
      </c>
      <c r="F181" s="123">
        <f t="shared" si="4"/>
        <v>86150</v>
      </c>
      <c r="G181" s="134"/>
    </row>
    <row r="182" spans="1:7" ht="12.75">
      <c r="A182" s="119"/>
      <c r="B182" s="120"/>
      <c r="C182" s="165" t="s">
        <v>88</v>
      </c>
      <c r="D182" s="116">
        <v>4040</v>
      </c>
      <c r="E182" s="134">
        <v>6800</v>
      </c>
      <c r="F182" s="123">
        <f t="shared" si="4"/>
        <v>6800</v>
      </c>
      <c r="G182" s="134"/>
    </row>
    <row r="183" spans="1:7" ht="12.75">
      <c r="A183" s="119"/>
      <c r="B183" s="120"/>
      <c r="C183" s="165" t="s">
        <v>100</v>
      </c>
      <c r="D183" s="116">
        <v>4110</v>
      </c>
      <c r="E183" s="134">
        <v>16000</v>
      </c>
      <c r="F183" s="123">
        <f t="shared" si="4"/>
        <v>16000</v>
      </c>
      <c r="G183" s="134"/>
    </row>
    <row r="184" spans="1:7" ht="12.75">
      <c r="A184" s="119"/>
      <c r="B184" s="120"/>
      <c r="C184" s="165" t="s">
        <v>101</v>
      </c>
      <c r="D184" s="116">
        <v>4120</v>
      </c>
      <c r="E184" s="134">
        <v>2200</v>
      </c>
      <c r="F184" s="123">
        <f t="shared" si="4"/>
        <v>2200</v>
      </c>
      <c r="G184" s="134"/>
    </row>
    <row r="185" spans="1:7" ht="12.75">
      <c r="A185" s="119"/>
      <c r="B185" s="120"/>
      <c r="C185" s="165" t="s">
        <v>60</v>
      </c>
      <c r="D185" s="116">
        <v>4210</v>
      </c>
      <c r="E185" s="134">
        <v>2331</v>
      </c>
      <c r="F185" s="123">
        <f t="shared" si="4"/>
        <v>2331</v>
      </c>
      <c r="G185" s="134"/>
    </row>
    <row r="186" spans="1:7" ht="12.75">
      <c r="A186" s="119"/>
      <c r="B186" s="120"/>
      <c r="C186" s="133" t="s">
        <v>75</v>
      </c>
      <c r="D186" s="116">
        <v>4280</v>
      </c>
      <c r="E186" s="134">
        <v>424</v>
      </c>
      <c r="F186" s="123">
        <f t="shared" si="4"/>
        <v>424</v>
      </c>
      <c r="G186" s="134"/>
    </row>
    <row r="187" spans="1:7" ht="12.75">
      <c r="A187" s="119"/>
      <c r="B187" s="120"/>
      <c r="C187" s="165" t="s">
        <v>49</v>
      </c>
      <c r="D187" s="116">
        <v>4300</v>
      </c>
      <c r="E187" s="134"/>
      <c r="F187" s="123">
        <f t="shared" si="4"/>
        <v>0</v>
      </c>
      <c r="G187" s="134"/>
    </row>
    <row r="188" spans="1:7" ht="12.75">
      <c r="A188" s="119"/>
      <c r="B188" s="150"/>
      <c r="C188" s="165" t="s">
        <v>102</v>
      </c>
      <c r="D188" s="116">
        <v>4440</v>
      </c>
      <c r="E188" s="134">
        <v>4245</v>
      </c>
      <c r="F188" s="123">
        <f t="shared" si="4"/>
        <v>4245</v>
      </c>
      <c r="G188" s="134"/>
    </row>
    <row r="189" spans="1:7" ht="12.75">
      <c r="A189" s="119"/>
      <c r="B189" s="67" t="s">
        <v>103</v>
      </c>
      <c r="C189" s="166" t="s">
        <v>34</v>
      </c>
      <c r="D189" s="167"/>
      <c r="E189" s="127">
        <f>IF(SUM(E190:E190)&gt;0,SUM(E190:E190),"")</f>
        <v>95000</v>
      </c>
      <c r="F189" s="128">
        <f>IF(SUM(F190:F190)&gt;0,SUM(F190:F190),"")</f>
      </c>
      <c r="G189" s="127">
        <f>IF(SUM(G190:G190)&gt;0,SUM(G190:G190),"")</f>
        <v>95000</v>
      </c>
    </row>
    <row r="190" spans="1:7" ht="13.5" thickBot="1">
      <c r="A190" s="119"/>
      <c r="B190" s="150"/>
      <c r="C190" s="165" t="s">
        <v>91</v>
      </c>
      <c r="D190" s="116">
        <v>3110</v>
      </c>
      <c r="E190" s="168">
        <v>95000</v>
      </c>
      <c r="F190" s="129"/>
      <c r="G190" s="134">
        <f>E190</f>
        <v>95000</v>
      </c>
    </row>
    <row r="191" spans="1:7" ht="24.75" thickBot="1">
      <c r="A191" s="141">
        <v>853</v>
      </c>
      <c r="B191" s="169"/>
      <c r="C191" s="170" t="s">
        <v>104</v>
      </c>
      <c r="D191" s="171"/>
      <c r="E191" s="102">
        <f>SUM(E192)</f>
        <v>140000</v>
      </c>
      <c r="F191" s="102">
        <f>SUM(F192)</f>
        <v>0</v>
      </c>
      <c r="G191" s="102">
        <f>SUM(G192)</f>
        <v>140000</v>
      </c>
    </row>
    <row r="192" spans="1:7" ht="24">
      <c r="A192" s="172"/>
      <c r="B192" s="173" t="s">
        <v>105</v>
      </c>
      <c r="C192" s="125" t="s">
        <v>36</v>
      </c>
      <c r="D192" s="154"/>
      <c r="E192" s="127">
        <f>SUM(E193:E202)</f>
        <v>140000</v>
      </c>
      <c r="F192" s="128">
        <f>IF(SUM(F193:F200)&gt;0,SUM(F193:F200),"")</f>
      </c>
      <c r="G192" s="127">
        <f>SUM(G193:G202)</f>
        <v>140000</v>
      </c>
    </row>
    <row r="193" spans="1:7" ht="12.75">
      <c r="A193" s="119"/>
      <c r="B193" s="120"/>
      <c r="C193" s="133" t="s">
        <v>51</v>
      </c>
      <c r="D193" s="116">
        <v>4010</v>
      </c>
      <c r="E193" s="134">
        <v>72630</v>
      </c>
      <c r="F193" s="129"/>
      <c r="G193" s="123">
        <f>E193</f>
        <v>72630</v>
      </c>
    </row>
    <row r="194" spans="1:7" ht="12.75">
      <c r="A194" s="119"/>
      <c r="B194" s="120"/>
      <c r="C194" s="133" t="s">
        <v>88</v>
      </c>
      <c r="D194" s="116">
        <v>4040</v>
      </c>
      <c r="E194" s="134">
        <v>5940</v>
      </c>
      <c r="F194" s="129"/>
      <c r="G194" s="123">
        <f aca="true" t="shared" si="5" ref="G194:G202">E194</f>
        <v>5940</v>
      </c>
    </row>
    <row r="195" spans="1:7" ht="12.75">
      <c r="A195" s="119"/>
      <c r="B195" s="120"/>
      <c r="C195" s="133" t="s">
        <v>54</v>
      </c>
      <c r="D195" s="139">
        <v>4110</v>
      </c>
      <c r="E195" s="134">
        <v>13509</v>
      </c>
      <c r="F195" s="129"/>
      <c r="G195" s="123">
        <f t="shared" si="5"/>
        <v>13509</v>
      </c>
    </row>
    <row r="196" spans="1:7" ht="12.75">
      <c r="A196" s="119"/>
      <c r="B196" s="120"/>
      <c r="C196" s="133" t="s">
        <v>55</v>
      </c>
      <c r="D196" s="139">
        <v>4120</v>
      </c>
      <c r="E196" s="134">
        <v>1921</v>
      </c>
      <c r="F196" s="129"/>
      <c r="G196" s="123">
        <f t="shared" si="5"/>
        <v>1921</v>
      </c>
    </row>
    <row r="197" spans="1:7" ht="12.75">
      <c r="A197" s="119"/>
      <c r="B197" s="120"/>
      <c r="C197" s="133" t="s">
        <v>59</v>
      </c>
      <c r="D197" s="139">
        <v>4170</v>
      </c>
      <c r="E197" s="134">
        <v>31100</v>
      </c>
      <c r="F197" s="129"/>
      <c r="G197" s="123">
        <v>31100</v>
      </c>
    </row>
    <row r="198" spans="1:7" ht="12.75">
      <c r="A198" s="119"/>
      <c r="B198" s="120"/>
      <c r="C198" s="133" t="s">
        <v>56</v>
      </c>
      <c r="D198" s="116">
        <v>4210</v>
      </c>
      <c r="E198" s="134">
        <v>2437</v>
      </c>
      <c r="F198" s="129"/>
      <c r="G198" s="123">
        <v>2437</v>
      </c>
    </row>
    <row r="199" spans="1:7" ht="12.75">
      <c r="A199" s="119"/>
      <c r="B199" s="120"/>
      <c r="C199" s="133" t="s">
        <v>73</v>
      </c>
      <c r="D199" s="139">
        <v>4260</v>
      </c>
      <c r="E199" s="134">
        <v>3458</v>
      </c>
      <c r="F199" s="129"/>
      <c r="G199" s="123">
        <v>3458</v>
      </c>
    </row>
    <row r="200" spans="1:7" ht="12.75">
      <c r="A200" s="241"/>
      <c r="B200" s="120"/>
      <c r="C200" s="165" t="s">
        <v>49</v>
      </c>
      <c r="D200" s="116">
        <v>4300</v>
      </c>
      <c r="E200" s="134">
        <v>6505</v>
      </c>
      <c r="F200" s="129"/>
      <c r="G200" s="123">
        <v>6505</v>
      </c>
    </row>
    <row r="201" spans="1:7" ht="12.75">
      <c r="A201" s="119"/>
      <c r="B201" s="120"/>
      <c r="C201" s="133" t="s">
        <v>110</v>
      </c>
      <c r="D201" s="116">
        <v>4410</v>
      </c>
      <c r="E201" s="134">
        <v>1000</v>
      </c>
      <c r="F201" s="129"/>
      <c r="G201" s="123">
        <f t="shared" si="5"/>
        <v>1000</v>
      </c>
    </row>
    <row r="202" spans="1:7" ht="13.5" thickBot="1">
      <c r="A202" s="119"/>
      <c r="B202" s="120"/>
      <c r="C202" s="238" t="s">
        <v>102</v>
      </c>
      <c r="D202" s="122">
        <v>4440</v>
      </c>
      <c r="E202" s="239">
        <v>1500</v>
      </c>
      <c r="F202" s="240"/>
      <c r="G202" s="209">
        <f t="shared" si="5"/>
        <v>1500</v>
      </c>
    </row>
    <row r="203" spans="1:7" ht="13.5" thickBot="1">
      <c r="A203" s="174"/>
      <c r="B203" s="175"/>
      <c r="C203" s="176" t="s">
        <v>106</v>
      </c>
      <c r="D203" s="177"/>
      <c r="E203" s="178">
        <f>SUM(E191+E147+E142+E114+E111+E94+E77+E72)</f>
        <v>20853431</v>
      </c>
      <c r="F203" s="178">
        <f>IF(SUM(F72,F77,F94,F111,F114,F142,F147,F191)&gt;0,SUM(F72,F77,F94,F111,F114,F142,F147,F191),"")</f>
        <v>16126504</v>
      </c>
      <c r="G203" s="178">
        <f>IF(SUM(G72,G77,G94,G111,G114,G142,G147,G191)&gt;0,SUM(G72,G77,G94,G111,G114,G142,G147,G191),"")</f>
        <v>4726927</v>
      </c>
    </row>
    <row r="204" spans="1:7" ht="12.75">
      <c r="A204" s="23"/>
      <c r="B204" s="23"/>
      <c r="C204" s="23"/>
      <c r="D204" s="23"/>
      <c r="E204" s="23"/>
      <c r="F204" s="23"/>
      <c r="G204" s="23"/>
    </row>
    <row r="205" spans="1:7" ht="12.75">
      <c r="A205" s="23"/>
      <c r="B205" s="23"/>
      <c r="C205" s="23"/>
      <c r="D205" s="23"/>
      <c r="E205" s="23"/>
      <c r="F205" s="23" t="s">
        <v>114</v>
      </c>
      <c r="G205" s="23"/>
    </row>
    <row r="206" spans="5:6" ht="12.75">
      <c r="E206" s="82"/>
      <c r="F206" s="82"/>
    </row>
    <row r="207" spans="5:6" ht="12.75">
      <c r="E207" s="82"/>
      <c r="F207" s="82"/>
    </row>
    <row r="208" spans="5:6" ht="12.75">
      <c r="E208" s="82"/>
      <c r="F208" s="82"/>
    </row>
  </sheetData>
  <mergeCells count="4">
    <mergeCell ref="E7:E8"/>
    <mergeCell ref="F7:G7"/>
    <mergeCell ref="E69:E70"/>
    <mergeCell ref="F69:G69"/>
  </mergeCells>
  <printOptions/>
  <pageMargins left="0.5905511811023623" right="0.5905511811023623" top="0.3937007874015748" bottom="0.3937007874015748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ELA-B</cp:lastModifiedBy>
  <cp:lastPrinted>2006-10-02T08:14:16Z</cp:lastPrinted>
  <dcterms:created xsi:type="dcterms:W3CDTF">2004-02-02T12:08:46Z</dcterms:created>
  <dcterms:modified xsi:type="dcterms:W3CDTF">2006-10-03T07:31:44Z</dcterms:modified>
  <cp:category/>
  <cp:version/>
  <cp:contentType/>
  <cp:contentStatus/>
</cp:coreProperties>
</file>