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495" tabRatio="601" activeTab="0"/>
  </bookViews>
  <sheets>
    <sheet name="miasto" sheetId="1" r:id="rId1"/>
    <sheet name="miastogm" sheetId="2" r:id="rId2"/>
    <sheet name="miastopw" sheetId="3" r:id="rId3"/>
    <sheet name="Gmpow" sheetId="4" r:id="rId4"/>
    <sheet name="gmina" sheetId="5" r:id="rId5"/>
    <sheet name="powiat" sheetId="6" r:id="rId6"/>
    <sheet name="Arkusz8" sheetId="7" r:id="rId7"/>
  </sheets>
  <definedNames>
    <definedName name="_xlnm.Print_Titles" localSheetId="0">'miasto'!$10:$11</definedName>
    <definedName name="Z_F15D1700_FBD3_11D7_9137_0001020BE0E4_.wvu.PrintTitles" localSheetId="0" hidden="1">'miasto'!$10:$11</definedName>
    <definedName name="Z_F15D1700_FBD3_11D7_9137_0001020BE0E4_.wvu.Rows" localSheetId="3" hidden="1">'Gmpow'!$120:$120</definedName>
  </definedNames>
  <calcPr fullCalcOnLoad="1"/>
</workbook>
</file>

<file path=xl/sharedStrings.xml><?xml version="1.0" encoding="utf-8"?>
<sst xmlns="http://schemas.openxmlformats.org/spreadsheetml/2006/main" count="1608" uniqueCount="318">
  <si>
    <t>Dział</t>
  </si>
  <si>
    <t>Rozdz.</t>
  </si>
  <si>
    <t>Wyszczególnienie</t>
  </si>
  <si>
    <t>§</t>
  </si>
  <si>
    <t>010</t>
  </si>
  <si>
    <t>Rolnictwo i łowiectwo</t>
  </si>
  <si>
    <t>Pozostałe odsetki</t>
  </si>
  <si>
    <t>01095</t>
  </si>
  <si>
    <t>Pozostała działalność</t>
  </si>
  <si>
    <t>Wpływy z opłaty miejscowej</t>
  </si>
  <si>
    <t>050</t>
  </si>
  <si>
    <t>Rybołówstwo i rybactwo</t>
  </si>
  <si>
    <t>05095</t>
  </si>
  <si>
    <t>Transport i łączność</t>
  </si>
  <si>
    <t>Drogi publiczne powiatowe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</si>
  <si>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</si>
  <si>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</si>
  <si>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</si>
  <si>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</si>
  <si>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</si>
  <si>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Wpływy z różnych dochodw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</si>
  <si>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</si>
  <si>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</si>
  <si>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</si>
  <si>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</si>
  <si>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</si>
  <si>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</si>
  <si>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</si>
  <si>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</si>
  <si>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</si>
  <si>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</si>
  <si>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</si>
  <si>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</si>
  <si>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</si>
  <si>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</si>
  <si>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</si>
  <si>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</si>
  <si>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</si>
  <si>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</si>
  <si>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</si>
  <si>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</si>
  <si>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</si>
  <si>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</si>
  <si>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</si>
  <si>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</si>
  <si>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</si>
  <si>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</si>
  <si>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</si>
  <si>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Różne rozliczenia finansowe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</si>
  <si>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</si>
  <si>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</si>
  <si>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</si>
  <si>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</si>
  <si>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</si>
  <si>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</si>
  <si>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</si>
  <si>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</si>
  <si>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</si>
  <si>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</si>
  <si>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</si>
  <si>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Dodatki mieszkaniowe</t>
  </si>
  <si>
    <t>Zasiłki rodzinne, pielęgnacyjne i wychowawcze</t>
  </si>
  <si>
    <t xml:space="preserve"> - zasiłki funkcjonariuszom PSP</t>
  </si>
  <si>
    <t>Ośrodki pomocy społecznej</t>
  </si>
  <si>
    <t>Ośrodki adopcyjno - opiekuńcze</t>
  </si>
  <si>
    <t>Edukacyjna opieka wychowawcza</t>
  </si>
  <si>
    <t>Przedszkola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</si>
  <si>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</si>
  <si>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</si>
  <si>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</si>
  <si>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</si>
  <si>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</si>
  <si>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Utrzymanie zieleni w miastach i gminach</t>
  </si>
  <si>
    <t>Oświetlenie ulic, placów  i dróg</t>
  </si>
  <si>
    <t>Wpływy z opłaty eksploatacyjnej  Szalet , Dworzec</t>
  </si>
  <si>
    <t>Kultura i ochrona dziedzictwa narodowego</t>
  </si>
  <si>
    <t>Pozostałe zadania w zakresie kultury</t>
  </si>
  <si>
    <t>Filharmonie , orkiestry , chóry i kapele</t>
  </si>
  <si>
    <t>Biblioteki</t>
  </si>
  <si>
    <t>Muzea</t>
  </si>
  <si>
    <t>R a z e m</t>
  </si>
  <si>
    <t>Grzywny i inne kary pieniężne od osób prawnych i innych jednostek organizacyjnych</t>
  </si>
  <si>
    <t>Szkoły podstawowe specjalne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</si>
  <si>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</si>
  <si>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</si>
  <si>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</si>
  <si>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</si>
  <si>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</si>
  <si>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Część podstawowa subwencji ogólnej  dla gmin</t>
  </si>
  <si>
    <t>Część drogowa subwencji ogólnej dla powiatów i województw</t>
  </si>
  <si>
    <t>Centra Kształcenia Ustawicznego i Praktycznego oraz ośrodki dokształcania zawodowego</t>
  </si>
  <si>
    <t xml:space="preserve">Zasiłki i pomoc w naturze oraz składki na ubezpieczenia społeczne </t>
  </si>
  <si>
    <t>Zespoły do spraw orzekania o stopniu niepełnosprawności</t>
  </si>
  <si>
    <t>Usługi opiekuńcze i specjalistyczne usługi opiekuńcze</t>
  </si>
  <si>
    <t>Teatry dramatyczne i lalkowe</t>
  </si>
  <si>
    <t>Dotacje celowe otrzymane z budżetu państwa na zadania bieżące z zakresu administracji rządowej oraz inne zadania zlecone ustawami realizowane przez powiat</t>
  </si>
  <si>
    <t>Środki na dofinanansowanie własnych inwestycji gmin pozyskane z innych żródeł</t>
  </si>
  <si>
    <t>Otrzymane spadki zapisy i darowizny  w postaci pieniężnej</t>
  </si>
  <si>
    <t>Wpływy z opłat  za zarząd, użytkowanie i użytkowanie wieczyste nieruchomości</t>
  </si>
  <si>
    <t xml:space="preserve">Wpływy z innych lokalnych opłat pobieranych przez jednostki samorządu terytorialnego na podstawie odrębnych ustaw </t>
  </si>
  <si>
    <t>Wpływy z tytułu przekształcenia prawa użytkowania wieczystego przysługującego osobom fizycznym w prawo własności</t>
  </si>
  <si>
    <t>Wpływy ze sprzedaży wyrobów i składników majątkowych</t>
  </si>
  <si>
    <t>Odsetki od nieterminowych wpłat z tytułu podatków i opłat</t>
  </si>
  <si>
    <t>Otrzymane spadki, zapisy i darowizny w postaci pieniężnej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</si>
  <si>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</si>
  <si>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</si>
  <si>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</si>
  <si>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Dotacje celowe otrzymane z gminy na inwestycje i zakupy inwest.realizowane na podstawie porozumień  między jednostkami samorządu terytorialnego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</si>
  <si>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</si>
  <si>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</si>
  <si>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</si>
  <si>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</si>
  <si>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</si>
  <si>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</si>
  <si>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</si>
  <si>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z budżetu państwa na realizację bieżących zadań własnych powiatu.</t>
  </si>
  <si>
    <t>Dotacje celowe otrzymane  z budżetu państwa na realizację własnych zadań bieżących gmin.</t>
  </si>
  <si>
    <t xml:space="preserve">Dotacje otrzymane z funduszy celowych na finansowanie lub dofinansowanie kosztów realizacji inwestycji i zakupów inwestycyjnych jednostek sektora finansów publicznych </t>
  </si>
  <si>
    <t xml:space="preserve">Dotacje celowe otrzymane z budżetu państwa na inwestycje i zakupy inwestycyjne   z zakresu administracji rządowej oraz innych zadań  zleconych gminom ustawami </t>
  </si>
  <si>
    <t>Dotacje celowe otrzymane z budżetu państywa na realizację bieżących zadań własnych powiatu</t>
  </si>
  <si>
    <t>Dotacje celowe otrzymane z powiatu na zadania bieżące realizowane na podstawie porozumień między jednostkami samorządu terytorialnego</t>
  </si>
  <si>
    <t>Dotacje celowe otrzymane od samorządu województwa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</si>
  <si>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</si>
  <si>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</si>
  <si>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</si>
  <si>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</si>
  <si>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</si>
  <si>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</si>
  <si>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</si>
  <si>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</si>
  <si>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Dotacje celowe otrzymane z powiatu na inwestycje i zakupy inwestycyjne realizowane na podstawie porozumień między jednostkami samorządu terytorialnego</t>
  </si>
  <si>
    <t>Wpływy z innych opłat stanowiących dochody jednostek samorządu terytor.na podstawie ustaw</t>
  </si>
  <si>
    <t>Część rekompensująca subwencji ogólnej  dla gmin</t>
  </si>
  <si>
    <t>Szkoły zawodowe</t>
  </si>
  <si>
    <t xml:space="preserve">Składki na ubezpieczenie zdrowotne oraz świadczenia dla osób nie objętych obowiązkiem ubezpieczenia zdrowotnego </t>
  </si>
  <si>
    <t>Składki na ubezpieczenie zdrowotne opłacane  za osoby pobierajce niektóre świadczenia z pomocy spoecznej</t>
  </si>
  <si>
    <t>Środki do dofinansowanie własnych inwestycji gmin pozyskane z innych żródeł</t>
  </si>
  <si>
    <t xml:space="preserve">Dotacje celowe otrzymane z budżetu państwa na realizację zadań bieżących  z zakresu administracji rządowej  oraz innych zadań zleconych gminie ustawami </t>
  </si>
  <si>
    <t>Referenda ogólnokrajowe i i konstytucyjne</t>
  </si>
  <si>
    <t xml:space="preserve">Pomoc społeczna </t>
  </si>
  <si>
    <t>Pozostałe zadania w zakresie polityki społecznej</t>
  </si>
  <si>
    <t>0440</t>
  </si>
  <si>
    <t>0490</t>
  </si>
  <si>
    <t>6290</t>
  </si>
  <si>
    <t>0960</t>
  </si>
  <si>
    <t>0970</t>
  </si>
  <si>
    <t>0470</t>
  </si>
  <si>
    <t>0690</t>
  </si>
  <si>
    <t>0750</t>
  </si>
  <si>
    <t>0760</t>
  </si>
  <si>
    <t>0840</t>
  </si>
  <si>
    <t>0910</t>
  </si>
  <si>
    <t>2110</t>
  </si>
  <si>
    <t>2360</t>
  </si>
  <si>
    <t>0580</t>
  </si>
  <si>
    <t>2440</t>
  </si>
  <si>
    <t>0570</t>
  </si>
  <si>
    <t>2010</t>
  </si>
  <si>
    <t>0420</t>
  </si>
  <si>
    <t>0920</t>
  </si>
  <si>
    <t>0480</t>
  </si>
  <si>
    <t>6410</t>
  </si>
  <si>
    <t>6610</t>
  </si>
  <si>
    <t>6620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</si>
  <si>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</si>
  <si>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</si>
  <si>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</si>
  <si>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</si>
  <si>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</si>
  <si>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</si>
  <si>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</si>
  <si>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</si>
  <si>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</si>
  <si>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</si>
  <si>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</si>
  <si>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</si>
  <si>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</si>
  <si>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</si>
  <si>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</si>
  <si>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</si>
  <si>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</si>
  <si>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</si>
  <si>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</si>
  <si>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6310</t>
  </si>
  <si>
    <t>0460</t>
  </si>
  <si>
    <t>2330</t>
  </si>
  <si>
    <t xml:space="preserve">Dochody od osób prawnych, od osób fizycznych i od innych jednostek nieposiadających osobowości prawnej </t>
  </si>
  <si>
    <t>Referenda ogólnokrajowe i konstytucyjne</t>
  </si>
  <si>
    <t>Licea profilowane</t>
  </si>
  <si>
    <t>Przeciwdziałanie alkoholizmowi</t>
  </si>
  <si>
    <t>Poradnie psychologiczno-pedagogiczne oraz inne poradnie specjalistyczne</t>
  </si>
  <si>
    <t xml:space="preserve">                           Projekt planu  dochodów  miasta  Łomży  na  2004 rok</t>
  </si>
  <si>
    <t>Przedszkola specjalne</t>
  </si>
  <si>
    <t>Prezydenta Miasta Łomży</t>
  </si>
  <si>
    <t>2003r</t>
  </si>
  <si>
    <t>w tym:</t>
  </si>
  <si>
    <t xml:space="preserve">Dotacje </t>
  </si>
  <si>
    <t>ogółem</t>
  </si>
  <si>
    <t>Dotacje    celowe</t>
  </si>
  <si>
    <t>na zadania  własne</t>
  </si>
  <si>
    <t>Dotacje     administr.</t>
  </si>
  <si>
    <t>z zakresu  rządowej</t>
  </si>
  <si>
    <t>Dotacje podstawie</t>
  </si>
  <si>
    <t>na porozum.</t>
  </si>
  <si>
    <t>plan na 2004r</t>
  </si>
  <si>
    <t>plan  na 2004r</t>
  </si>
  <si>
    <t>plan na 2004 r</t>
  </si>
  <si>
    <t>Przeciwdziałanie alkoholowe</t>
  </si>
  <si>
    <t>Dotacje     celowe</t>
  </si>
  <si>
    <t>Dotacje</t>
  </si>
  <si>
    <t>Dotacje celowe na zad.własne powiat</t>
  </si>
  <si>
    <t>Dotacje celowe na zad.własne  gmina</t>
  </si>
  <si>
    <t>Dotacje z zakresu adm.rząd.  powiat</t>
  </si>
  <si>
    <t>Dotacje z zakresu adm.rząd.  gmina</t>
  </si>
  <si>
    <t>Dotacje na podstawie porozumień</t>
  </si>
  <si>
    <t>Dochody własne</t>
  </si>
  <si>
    <t>Plan na 2004 rok</t>
  </si>
  <si>
    <t>Przew. wykonanie na 31.12.03 r</t>
  </si>
  <si>
    <t>,</t>
  </si>
  <si>
    <t>*</t>
  </si>
  <si>
    <t>Drogi publiczne krajowe</t>
  </si>
  <si>
    <t>Środki pomocowe Unii Europejskiej</t>
  </si>
  <si>
    <t>2460</t>
  </si>
  <si>
    <t>Środki otrzymane od pozostałych jednostek zalicznych  do sektora finansów publicznych na realizację zadań bieżących jednostek zalicznych do sektora finansów publicznych</t>
  </si>
  <si>
    <t>6420</t>
  </si>
  <si>
    <t>Dotacje celowe otrzymane z budżetu patwa na inwestycje i zakupy inwestycyjne realizowane przez powiat na podstawie porozumień z organami administracji rządowej</t>
  </si>
  <si>
    <t>6330</t>
  </si>
  <si>
    <t>Dotacje celowe otrzymane z budżetu państwa na realizację inwestycji  i zakupów inwestycyjnych własnych gmin</t>
  </si>
  <si>
    <t>Wybory do Sejmu i Senatu</t>
  </si>
  <si>
    <t>*g</t>
  </si>
  <si>
    <t>Przewidywane wykonanie za 2003r</t>
  </si>
  <si>
    <t>*P</t>
  </si>
  <si>
    <t>*G</t>
  </si>
  <si>
    <t>Dotacje celowe otrzymane z budżetu państwa na realizację inwestycji i zakupów inwestycyjnych własnych gmin</t>
  </si>
  <si>
    <t>*p</t>
  </si>
  <si>
    <t>Dotacje celowe na realizacje zadań  powiatu na 2004 rok</t>
  </si>
  <si>
    <t>Dotacje celowe na realizacje zadań  gminy na 2004 rok</t>
  </si>
  <si>
    <t xml:space="preserve">                           Plan  dochodów  miasta  Łomży  na  2004 rok - Gmina</t>
  </si>
  <si>
    <t>Subwencje</t>
  </si>
  <si>
    <t xml:space="preserve">                           Plan  dochodów  miasta  Łomży  na  2004 rok - Powiat</t>
  </si>
  <si>
    <t>2003rok</t>
  </si>
  <si>
    <t>Dotacje celowe otrzymane z budżetu państwa na realizację inwestycji i zakupów inwestycyjnych własnych miasta</t>
  </si>
  <si>
    <t>Dotacje celowe otrzymane z budżetu państwa na inwestycje i zakupy inwestycyjne realizowane przez powiat na podstawie porozumień z organami administracji rządowej</t>
  </si>
  <si>
    <t>Inspekcja Weterynaryjna</t>
  </si>
  <si>
    <t>Rolnictwi i łowiectwo</t>
  </si>
  <si>
    <t>01021</t>
  </si>
  <si>
    <t>Rybołówstwo i Lowiectwo</t>
  </si>
  <si>
    <t>Zespoły obsługi ekonomiczno - administracyjnej szkół</t>
  </si>
  <si>
    <t>DOCHODY ZWIĄZANE  Z  REALIZACJĄ  ZADAŃ Z ZAKRESU ADMINISTRACJI RZĄDOWEJ</t>
  </si>
  <si>
    <t>ORAZ INNYCH ZADAŃ ZLECONYCH JEDNOSTKOM SAMORZĄDU TERYTORIALNEGO - 2004 ROK</t>
  </si>
  <si>
    <t>L.P</t>
  </si>
  <si>
    <t>DZIAŁ</t>
  </si>
  <si>
    <t>ROZDZIAŁ</t>
  </si>
  <si>
    <t xml:space="preserve">§ </t>
  </si>
  <si>
    <t>WYSZCZEGÓLNIENIE</t>
  </si>
  <si>
    <t>KWOTA</t>
  </si>
  <si>
    <t>047</t>
  </si>
  <si>
    <t>075</t>
  </si>
  <si>
    <t>Dochody z najmu i dzierżawy składników majątkowych Skarbu Państwa , ,jednostek samorządu terytorialnego lub innych jednostek  zaliczanych do sektora finansów publicznych oraz innych umów o podobnym charakterze</t>
  </si>
  <si>
    <t>076</t>
  </si>
  <si>
    <t>084</t>
  </si>
  <si>
    <t>069</t>
  </si>
  <si>
    <t>Komendy powiatowe PSP</t>
  </si>
  <si>
    <t>083</t>
  </si>
  <si>
    <t>RAZEM</t>
  </si>
  <si>
    <t>Dochody od osób prawnych, od osób fizycznych i od innych jednostek nieposiadających osobowości prawnej oraz wydatki związane z ich poborem</t>
  </si>
  <si>
    <t>Wpływy z podatku rolnego, podatku leśnego,podatku od czynności cywilnoprawnych ,podatku od spadków  i darowizn oraz podatków i opłat lokalnych .</t>
  </si>
  <si>
    <t>Wpływy i wydatki związane z gromadzeniem środków z opłat  produktowych</t>
  </si>
  <si>
    <t>0400</t>
  </si>
  <si>
    <t>Wpływy z opłaty produktowej</t>
  </si>
  <si>
    <t xml:space="preserve">Wpływy z podatku rolnego, podatku leśnego,podatku od czynności cywilnoprawnych , podatku od spadków i darowizn oraz podatków i opłat lokalnych </t>
  </si>
  <si>
    <t>2310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</si>
  <si>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</si>
  <si>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</si>
  <si>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 xml:space="preserve">Wpływy z opłat za zarząd , użytkowanie i użytkowanie wieczyste nieruchomości                              </t>
  </si>
  <si>
    <t>Urzędy Wojewódzkie / opłaty za wydanie dowodów osobistych oraz za udoskonalanie danych z gminnych zbiorów meldunkowych /</t>
  </si>
  <si>
    <t>*g - plan gminy</t>
  </si>
  <si>
    <t>*p - plan powiatu</t>
  </si>
  <si>
    <t>Świetlice szkolne</t>
  </si>
  <si>
    <t xml:space="preserve">%    Wykonania          ( 6/5 ) </t>
  </si>
  <si>
    <t>%                wykonania            (F/E )</t>
  </si>
  <si>
    <t>%         wykonania    (F/E )</t>
  </si>
  <si>
    <t>%         wykonania          6:5</t>
  </si>
  <si>
    <t>Otrzymane spadki zapisy i darowizny  w postaci pieniężnej  mieszkańcy  Medyka  6500, ul Przykoszarowej 107 000 zl,ul Kaktusowej 40 000</t>
  </si>
  <si>
    <t>Wpływy z innych lokalnych opłat pobieranych przez jednostki samorządu terytorialnego na podstawie odrębnych ustaw /adiacenty/</t>
  </si>
  <si>
    <t>Dochody jednostek samorządu terytorialnego związane z  realizacją zadań z zakresu administracji rządowej oraz innych zadań zleconych ustawami /25%/</t>
  </si>
  <si>
    <t>2990</t>
  </si>
  <si>
    <t>Dotacje celowe  ze środków specjalnych na finansowanie  lub dofinansowanie zadań zleconych z zakresu działalności bieżącej</t>
  </si>
  <si>
    <t>Część wyrównawcza subw.ogólnej dla gmin</t>
  </si>
  <si>
    <t>Część równoważąca subwencji ogólnej  dla powiatów</t>
  </si>
  <si>
    <t>6291</t>
  </si>
  <si>
    <t>Przewidywane wykonanie budżetu na 31.12.2003r</t>
  </si>
  <si>
    <t>Środki do dofinansowanie własnych inwestycji gmin pozyskane z innych żródeł - I Poggórze</t>
  </si>
  <si>
    <t xml:space="preserve">Środki do dofinansowanie własnych inwestycji gmin pozyskane z innych żródeł współfinansowanie MPWiK w realizacji systemu wodno-kanal. </t>
  </si>
  <si>
    <t>Środki do dofinansowanie własnych inwestycji gmin pozyskane z innych żródeł - Podgórze</t>
  </si>
  <si>
    <t>Środki do dofinansowanie własnych inwestycji gmin pozyskane z innych żródeł ŁSM</t>
  </si>
  <si>
    <t>Kultura fizyczna i sport</t>
  </si>
  <si>
    <t xml:space="preserve">Środki na dofinansowanie własnych inwestycji gmin,powiatów,samorządów województw pozyskane z innych żródeł współfinansowanie MPWiK w realizacji systemu wodno-kanal. </t>
  </si>
  <si>
    <t xml:space="preserve">Środki na dofinansowanie własnych inwestycji gmin,powiatów,samorządów województw pozyskane z innych żródeł współfinansowanie ŁSM. </t>
  </si>
  <si>
    <t xml:space="preserve">Środki na dofinansowanie własnych inwestycji gmin,powiatów,samorządów województw pozyskane z innych żródeł współfinansowanie - Samorząd Województwa </t>
  </si>
  <si>
    <t xml:space="preserve">Środki na dofinansowanie własnych inwestycji gmin,powiatów,samorządów województw pozyskane z innych żródeł współfinansowanie ŁSM </t>
  </si>
  <si>
    <t>Środki na dofinansowanie własnych inwestycji gmin,powiatów,samorządów województw pozyskane z innych żródeł współfinansowanie - Samorząd Województwa</t>
  </si>
  <si>
    <t>Dotacje celowe na realizacje zadań  gminy i powiatu na 2004 rok</t>
  </si>
  <si>
    <t>z dnia 12.12. 2003 rok</t>
  </si>
  <si>
    <t>z dnia 12.12.2003 rok</t>
  </si>
  <si>
    <t>z dnia 12.12.2003rok</t>
  </si>
  <si>
    <t>z dnia 12.12.</t>
  </si>
  <si>
    <t xml:space="preserve"> 2003r</t>
  </si>
  <si>
    <t>Załącznik Nr 1</t>
  </si>
  <si>
    <t>Załącznik Nr 1a</t>
  </si>
  <si>
    <t>Załącznik Nr 1b</t>
  </si>
  <si>
    <t>Załącznik Nr 1c</t>
  </si>
  <si>
    <t>Załącznik Nr 1c-1</t>
  </si>
  <si>
    <t>Załącznik Nr 1c-2</t>
  </si>
  <si>
    <t>Załącznik Nr 1d</t>
  </si>
  <si>
    <t>*-dział 852 - Przewidywane wykonanie na 31.12.2003r -w/g klasyfikacji budżetowej 2003 rok dział 853</t>
  </si>
  <si>
    <t>6612</t>
  </si>
  <si>
    <t>do Zarządzenia Nr 222/03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</si>
</sst>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0"/>
      <color indexed="6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1" fillId="3" borderId="17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 applyProtection="1">
      <alignment wrapTex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 wrapText="1"/>
      <protection locked="0"/>
    </xf>
    <xf numFmtId="3" fontId="0" fillId="0" borderId="18" xfId="0" applyNumberFormat="1" applyBorder="1" applyAlignment="1" applyProtection="1">
      <alignment/>
      <protection locked="0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wrapText="1"/>
      <protection locked="0"/>
    </xf>
    <xf numFmtId="3" fontId="1" fillId="3" borderId="16" xfId="0" applyNumberFormat="1" applyFont="1" applyFill="1" applyBorder="1" applyAlignment="1" applyProtection="1">
      <alignment vertical="center"/>
      <protection hidden="1"/>
    </xf>
    <xf numFmtId="3" fontId="1" fillId="3" borderId="16" xfId="0" applyNumberFormat="1" applyFont="1" applyFill="1" applyBorder="1" applyAlignment="1" applyProtection="1">
      <alignment vertical="center" wrapText="1"/>
      <protection hidden="1"/>
    </xf>
    <xf numFmtId="3" fontId="0" fillId="0" borderId="2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wrapText="1"/>
      <protection locked="0"/>
    </xf>
    <xf numFmtId="49" fontId="7" fillId="4" borderId="27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3" fontId="0" fillId="5" borderId="17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49" fontId="0" fillId="0" borderId="9" xfId="0" applyNumberForma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wrapText="1"/>
      <protection locked="0"/>
    </xf>
    <xf numFmtId="0" fontId="8" fillId="0" borderId="33" xfId="0" applyFont="1" applyBorder="1" applyAlignment="1" applyProtection="1">
      <alignment wrapText="1"/>
      <protection locked="0"/>
    </xf>
    <xf numFmtId="3" fontId="0" fillId="0" borderId="34" xfId="0" applyNumberForma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3" fontId="4" fillId="4" borderId="35" xfId="0" applyNumberFormat="1" applyFont="1" applyFill="1" applyBorder="1" applyAlignment="1" applyProtection="1">
      <alignment vertical="center" wrapText="1"/>
      <protection hidden="1"/>
    </xf>
    <xf numFmtId="49" fontId="0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22" xfId="0" applyNumberForma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wrapText="1"/>
      <protection locked="0"/>
    </xf>
    <xf numFmtId="49" fontId="7" fillId="2" borderId="22" xfId="0" applyNumberFormat="1" applyFont="1" applyFill="1" applyBorder="1" applyAlignment="1" applyProtection="1">
      <alignment horizontal="center"/>
      <protection locked="0"/>
    </xf>
    <xf numFmtId="49" fontId="0" fillId="3" borderId="25" xfId="0" applyNumberFormat="1" applyFill="1" applyBorder="1" applyAlignment="1" applyProtection="1">
      <alignment horizontal="center"/>
      <protection locked="0"/>
    </xf>
    <xf numFmtId="3" fontId="4" fillId="3" borderId="19" xfId="0" applyNumberFormat="1" applyFont="1" applyFill="1" applyBorder="1" applyAlignment="1" applyProtection="1">
      <alignment vertical="center"/>
      <protection hidden="1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3" fontId="4" fillId="6" borderId="16" xfId="0" applyNumberFormat="1" applyFont="1" applyFill="1" applyBorder="1" applyAlignment="1" applyProtection="1">
      <alignment vertical="center"/>
      <protection hidden="1"/>
    </xf>
    <xf numFmtId="49" fontId="10" fillId="6" borderId="25" xfId="0" applyNumberFormat="1" applyFont="1" applyFill="1" applyBorder="1" applyAlignment="1" applyProtection="1">
      <alignment horizontal="center" vertical="center"/>
      <protection locked="0"/>
    </xf>
    <xf numFmtId="3" fontId="10" fillId="6" borderId="16" xfId="0" applyNumberFormat="1" applyFont="1" applyFill="1" applyBorder="1" applyAlignment="1" applyProtection="1">
      <alignment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49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41" xfId="0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Continuous" vertical="center" wrapText="1"/>
      <protection locked="0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/>
    </xf>
    <xf numFmtId="173" fontId="6" fillId="6" borderId="17" xfId="0" applyNumberFormat="1" applyFont="1" applyFill="1" applyBorder="1" applyAlignment="1" applyProtection="1">
      <alignment horizontal="center" vertical="center"/>
      <protection hidden="1"/>
    </xf>
    <xf numFmtId="0" fontId="0" fillId="3" borderId="9" xfId="0" applyFont="1" applyFill="1" applyBorder="1" applyAlignment="1" applyProtection="1">
      <alignment horizontal="center" vertical="center"/>
      <protection locked="0"/>
    </xf>
    <xf numFmtId="3" fontId="4" fillId="3" borderId="16" xfId="0" applyNumberFormat="1" applyFont="1" applyFill="1" applyBorder="1" applyAlignment="1" applyProtection="1">
      <alignment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locked="0"/>
    </xf>
    <xf numFmtId="3" fontId="0" fillId="6" borderId="16" xfId="0" applyNumberFormat="1" applyFont="1" applyFill="1" applyBorder="1" applyAlignment="1" applyProtection="1">
      <alignment vertical="center"/>
      <protection hidden="1"/>
    </xf>
    <xf numFmtId="3" fontId="0" fillId="0" borderId="20" xfId="0" applyNumberFormat="1" applyBorder="1" applyAlignment="1" applyProtection="1">
      <alignment wrapText="1"/>
      <protection locked="0"/>
    </xf>
    <xf numFmtId="173" fontId="12" fillId="0" borderId="16" xfId="0" applyNumberFormat="1" applyFont="1" applyFill="1" applyBorder="1" applyAlignment="1" applyProtection="1">
      <alignment horizontal="center"/>
      <protection hidden="1"/>
    </xf>
    <xf numFmtId="173" fontId="12" fillId="0" borderId="17" xfId="0" applyNumberFormat="1" applyFont="1" applyFill="1" applyBorder="1" applyAlignment="1" applyProtection="1">
      <alignment horizontal="center"/>
      <protection hidden="1"/>
    </xf>
    <xf numFmtId="3" fontId="4" fillId="4" borderId="19" xfId="0" applyNumberFormat="1" applyFont="1" applyFill="1" applyBorder="1" applyAlignment="1" applyProtection="1">
      <alignment vertical="center"/>
      <protection hidden="1"/>
    </xf>
    <xf numFmtId="3" fontId="0" fillId="6" borderId="17" xfId="0" applyNumberFormat="1" applyFont="1" applyFill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wrapText="1"/>
      <protection hidden="1"/>
    </xf>
    <xf numFmtId="3" fontId="0" fillId="0" borderId="17" xfId="0" applyNumberFormat="1" applyBorder="1" applyAlignment="1" applyProtection="1">
      <alignment wrapText="1"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3" fontId="0" fillId="0" borderId="17" xfId="0" applyNumberFormat="1" applyFont="1" applyBorder="1" applyAlignment="1" applyProtection="1">
      <alignment wrapText="1"/>
      <protection hidden="1"/>
    </xf>
    <xf numFmtId="0" fontId="0" fillId="6" borderId="8" xfId="0" applyFill="1" applyBorder="1" applyAlignment="1" applyProtection="1">
      <alignment horizontal="center"/>
      <protection locked="0"/>
    </xf>
    <xf numFmtId="49" fontId="0" fillId="6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49" fontId="1" fillId="3" borderId="22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49" fontId="4" fillId="3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wrapText="1"/>
      <protection locked="0"/>
    </xf>
    <xf numFmtId="49" fontId="12" fillId="6" borderId="25" xfId="0" applyNumberFormat="1" applyFont="1" applyFill="1" applyBorder="1" applyAlignment="1" applyProtection="1">
      <alignment horizontal="center" vertical="center"/>
      <protection locked="0"/>
    </xf>
    <xf numFmtId="178" fontId="12" fillId="0" borderId="17" xfId="15" applyNumberFormat="1" applyFont="1" applyFill="1" applyBorder="1" applyAlignment="1" applyProtection="1">
      <alignment horizontal="center"/>
      <protection hidden="1"/>
    </xf>
    <xf numFmtId="1" fontId="0" fillId="6" borderId="17" xfId="0" applyNumberFormat="1" applyFont="1" applyFill="1" applyBorder="1" applyAlignment="1" applyProtection="1">
      <alignment horizontal="right" vertical="center"/>
      <protection hidden="1"/>
    </xf>
    <xf numFmtId="172" fontId="4" fillId="2" borderId="19" xfId="0" applyNumberFormat="1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horizontal="center" vertical="center" wrapText="1"/>
    </xf>
    <xf numFmtId="3" fontId="4" fillId="2" borderId="48" xfId="0" applyNumberFormat="1" applyFont="1" applyFill="1" applyBorder="1" applyAlignment="1" applyProtection="1">
      <alignment vertical="center"/>
      <protection hidden="1"/>
    </xf>
    <xf numFmtId="3" fontId="1" fillId="3" borderId="49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Font="1" applyFill="1" applyBorder="1" applyAlignment="1" applyProtection="1">
      <alignment wrapText="1"/>
      <protection locked="0"/>
    </xf>
    <xf numFmtId="3" fontId="1" fillId="3" borderId="50" xfId="0" applyNumberFormat="1" applyFont="1" applyFill="1" applyBorder="1" applyAlignment="1" applyProtection="1">
      <alignment vertical="center"/>
      <protection hidden="1"/>
    </xf>
    <xf numFmtId="3" fontId="4" fillId="3" borderId="48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Border="1" applyAlignment="1" applyProtection="1">
      <alignment wrapText="1"/>
      <protection locked="0"/>
    </xf>
    <xf numFmtId="3" fontId="1" fillId="3" borderId="50" xfId="0" applyNumberFormat="1" applyFont="1" applyFill="1" applyBorder="1" applyAlignment="1" applyProtection="1">
      <alignment vertical="center" wrapText="1"/>
      <protection hidden="1"/>
    </xf>
    <xf numFmtId="3" fontId="0" fillId="0" borderId="49" xfId="0" applyNumberFormat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 wrapText="1"/>
      <protection locked="0"/>
    </xf>
    <xf numFmtId="172" fontId="4" fillId="2" borderId="16" xfId="0" applyNumberFormat="1" applyFont="1" applyFill="1" applyBorder="1" applyAlignment="1" applyProtection="1">
      <alignment horizontal="center" vertical="center"/>
      <protection hidden="1"/>
    </xf>
    <xf numFmtId="3" fontId="0" fillId="0" borderId="17" xfId="0" applyNumberFormat="1" applyBorder="1" applyAlignment="1" applyProtection="1">
      <alignment vertical="center" wrapText="1"/>
      <protection locked="0"/>
    </xf>
    <xf numFmtId="3" fontId="0" fillId="5" borderId="17" xfId="0" applyNumberFormat="1" applyFont="1" applyFill="1" applyBorder="1" applyAlignment="1" applyProtection="1">
      <alignment vertical="center"/>
      <protection hidden="1"/>
    </xf>
    <xf numFmtId="49" fontId="4" fillId="6" borderId="8" xfId="0" applyNumberFormat="1" applyFont="1" applyFill="1" applyBorder="1" applyAlignment="1" applyProtection="1">
      <alignment horizontal="center" vertical="center"/>
      <protection locked="0"/>
    </xf>
    <xf numFmtId="49" fontId="10" fillId="3" borderId="37" xfId="0" applyNumberFormat="1" applyFont="1" applyFill="1" applyBorder="1" applyAlignment="1" applyProtection="1">
      <alignment horizontal="center" vertical="center"/>
      <protection locked="0"/>
    </xf>
    <xf numFmtId="49" fontId="10" fillId="6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wrapText="1"/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 quotePrefix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49" fontId="0" fillId="6" borderId="22" xfId="0" applyNumberFormat="1" applyFill="1" applyBorder="1" applyAlignment="1" applyProtection="1">
      <alignment horizontal="center"/>
      <protection locked="0"/>
    </xf>
    <xf numFmtId="3" fontId="0" fillId="6" borderId="17" xfId="0" applyNumberForma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wrapText="1"/>
      <protection locked="0"/>
    </xf>
    <xf numFmtId="3" fontId="0" fillId="0" borderId="50" xfId="0" applyNumberFormat="1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vertical="center" wrapText="1"/>
      <protection locked="0"/>
    </xf>
    <xf numFmtId="3" fontId="0" fillId="3" borderId="17" xfId="0" applyNumberFormat="1" applyFont="1" applyFill="1" applyBorder="1" applyAlignment="1" applyProtection="1">
      <alignment vertical="center"/>
      <protection hidden="1"/>
    </xf>
    <xf numFmtId="0" fontId="0" fillId="3" borderId="5" xfId="0" applyFont="1" applyFill="1" applyBorder="1" applyAlignment="1" applyProtection="1">
      <alignment vertical="center" wrapText="1"/>
      <protection locked="0"/>
    </xf>
    <xf numFmtId="49" fontId="0" fillId="3" borderId="25" xfId="0" applyNumberFormat="1" applyFont="1" applyFill="1" applyBorder="1" applyAlignment="1" applyProtection="1">
      <alignment horizontal="center" vertical="center"/>
      <protection locked="0"/>
    </xf>
    <xf numFmtId="3" fontId="0" fillId="3" borderId="16" xfId="0" applyNumberFormat="1" applyFont="1" applyFill="1" applyBorder="1" applyAlignment="1" applyProtection="1">
      <alignment vertical="center"/>
      <protection hidden="1"/>
    </xf>
    <xf numFmtId="3" fontId="0" fillId="3" borderId="50" xfId="0" applyNumberFormat="1" applyFont="1" applyFill="1" applyBorder="1" applyAlignment="1" applyProtection="1">
      <alignment vertical="center"/>
      <protection hidden="1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wrapText="1"/>
      <protection locked="0"/>
    </xf>
    <xf numFmtId="3" fontId="10" fillId="6" borderId="15" xfId="0" applyNumberFormat="1" applyFont="1" applyFill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5" xfId="0" applyFont="1" applyBorder="1" applyAlignment="1">
      <alignment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47" xfId="0" applyFont="1" applyBorder="1" applyAlignment="1">
      <alignment horizontal="center" shrinkToFit="1"/>
    </xf>
    <xf numFmtId="0" fontId="6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shrinkToFit="1"/>
    </xf>
    <xf numFmtId="178" fontId="7" fillId="3" borderId="48" xfId="15" applyNumberFormat="1" applyFont="1" applyFill="1" applyBorder="1" applyAlignment="1">
      <alignment horizontal="center"/>
    </xf>
    <xf numFmtId="0" fontId="7" fillId="3" borderId="51" xfId="0" applyFont="1" applyFill="1" applyBorder="1" applyAlignment="1">
      <alignment horizontal="left" wrapText="1"/>
    </xf>
    <xf numFmtId="0" fontId="7" fillId="6" borderId="16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 shrinkToFit="1"/>
    </xf>
    <xf numFmtId="178" fontId="7" fillId="6" borderId="50" xfId="15" applyNumberFormat="1" applyFont="1" applyFill="1" applyBorder="1" applyAlignment="1" quotePrefix="1">
      <alignment horizontal="center"/>
    </xf>
    <xf numFmtId="0" fontId="13" fillId="6" borderId="49" xfId="0" applyFont="1" applyFill="1" applyBorder="1" applyAlignment="1">
      <alignment horizontal="left" wrapText="1"/>
    </xf>
    <xf numFmtId="0" fontId="13" fillId="6" borderId="50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shrinkToFit="1"/>
    </xf>
    <xf numFmtId="178" fontId="7" fillId="3" borderId="50" xfId="15" applyNumberFormat="1" applyFont="1" applyFill="1" applyBorder="1" applyAlignment="1">
      <alignment horizontal="center"/>
    </xf>
    <xf numFmtId="0" fontId="7" fillId="3" borderId="49" xfId="0" applyFont="1" applyFill="1" applyBorder="1" applyAlignment="1">
      <alignment horizontal="left" wrapText="1"/>
    </xf>
    <xf numFmtId="0" fontId="0" fillId="6" borderId="0" xfId="0" applyFill="1" applyAlignment="1">
      <alignment/>
    </xf>
    <xf numFmtId="178" fontId="7" fillId="3" borderId="50" xfId="15" applyNumberFormat="1" applyFont="1" applyFill="1" applyBorder="1" applyAlignment="1">
      <alignment horizontal="left"/>
    </xf>
    <xf numFmtId="43" fontId="13" fillId="6" borderId="49" xfId="15" applyFont="1" applyFill="1" applyBorder="1" applyAlignment="1">
      <alignment horizontal="left" wrapText="1"/>
    </xf>
    <xf numFmtId="178" fontId="7" fillId="3" borderId="50" xfId="15" applyNumberFormat="1" applyFont="1" applyFill="1" applyBorder="1" applyAlignment="1" quotePrefix="1">
      <alignment horizontal="center"/>
    </xf>
    <xf numFmtId="0" fontId="7" fillId="3" borderId="50" xfId="0" applyFont="1" applyFill="1" applyBorder="1" applyAlignment="1">
      <alignment horizontal="left" wrapText="1"/>
    </xf>
    <xf numFmtId="0" fontId="7" fillId="6" borderId="1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 shrinkToFit="1"/>
    </xf>
    <xf numFmtId="178" fontId="7" fillId="6" borderId="49" xfId="15" applyNumberFormat="1" applyFont="1" applyFill="1" applyBorder="1" applyAlignment="1" quotePrefix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 shrinkToFit="1"/>
    </xf>
    <xf numFmtId="178" fontId="7" fillId="3" borderId="51" xfId="15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shrinkToFit="1"/>
    </xf>
    <xf numFmtId="178" fontId="7" fillId="6" borderId="52" xfId="15" applyNumberFormat="1" applyFont="1" applyFill="1" applyBorder="1" applyAlignment="1" quotePrefix="1">
      <alignment horizontal="center"/>
    </xf>
    <xf numFmtId="43" fontId="13" fillId="6" borderId="18" xfId="15" applyFont="1" applyFill="1" applyBorder="1" applyAlignment="1">
      <alignment horizontal="left" wrapText="1"/>
    </xf>
    <xf numFmtId="0" fontId="7" fillId="2" borderId="40" xfId="0" applyFont="1" applyFill="1" applyBorder="1" applyAlignment="1">
      <alignment/>
    </xf>
    <xf numFmtId="0" fontId="7" fillId="2" borderId="41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3" fontId="4" fillId="3" borderId="50" xfId="0" applyNumberFormat="1" applyFont="1" applyFill="1" applyBorder="1" applyAlignment="1" applyProtection="1">
      <alignment vertical="center"/>
      <protection hidden="1"/>
    </xf>
    <xf numFmtId="3" fontId="4" fillId="6" borderId="50" xfId="0" applyNumberFormat="1" applyFont="1" applyFill="1" applyBorder="1" applyAlignment="1" applyProtection="1">
      <alignment vertical="center"/>
      <protection hidden="1"/>
    </xf>
    <xf numFmtId="49" fontId="0" fillId="6" borderId="25" xfId="0" applyNumberFormat="1" applyFont="1" applyFill="1" applyBorder="1" applyAlignment="1" applyProtection="1">
      <alignment horizontal="center" vertical="center"/>
      <protection locked="0"/>
    </xf>
    <xf numFmtId="3" fontId="1" fillId="6" borderId="16" xfId="0" applyNumberFormat="1" applyFont="1" applyFill="1" applyBorder="1" applyAlignment="1" applyProtection="1">
      <alignment vertical="center"/>
      <protection hidden="1"/>
    </xf>
    <xf numFmtId="3" fontId="1" fillId="6" borderId="17" xfId="0" applyNumberFormat="1" applyFont="1" applyFill="1" applyBorder="1" applyAlignment="1" applyProtection="1">
      <alignment vertical="center"/>
      <protection hidden="1"/>
    </xf>
    <xf numFmtId="178" fontId="7" fillId="0" borderId="0" xfId="15" applyNumberFormat="1" applyFont="1" applyAlignment="1">
      <alignment/>
    </xf>
    <xf numFmtId="178" fontId="11" fillId="3" borderId="38" xfId="15" applyNumberFormat="1" applyFont="1" applyFill="1" applyBorder="1" applyAlignment="1">
      <alignment horizontal="left"/>
    </xf>
    <xf numFmtId="178" fontId="7" fillId="6" borderId="17" xfId="15" applyNumberFormat="1" applyFont="1" applyFill="1" applyBorder="1" applyAlignment="1">
      <alignment horizontal="left"/>
    </xf>
    <xf numFmtId="178" fontId="7" fillId="6" borderId="16" xfId="15" applyNumberFormat="1" applyFont="1" applyFill="1" applyBorder="1" applyAlignment="1">
      <alignment horizontal="left"/>
    </xf>
    <xf numFmtId="178" fontId="11" fillId="3" borderId="17" xfId="15" applyNumberFormat="1" applyFont="1" applyFill="1" applyBorder="1" applyAlignment="1">
      <alignment horizontal="left"/>
    </xf>
    <xf numFmtId="178" fontId="11" fillId="3" borderId="44" xfId="15" applyNumberFormat="1" applyFont="1" applyFill="1" applyBorder="1" applyAlignment="1">
      <alignment horizontal="left"/>
    </xf>
    <xf numFmtId="178" fontId="7" fillId="6" borderId="44" xfId="15" applyNumberFormat="1" applyFont="1" applyFill="1" applyBorder="1" applyAlignment="1">
      <alignment horizontal="left"/>
    </xf>
    <xf numFmtId="178" fontId="7" fillId="6" borderId="15" xfId="15" applyNumberFormat="1" applyFont="1" applyFill="1" applyBorder="1" applyAlignment="1">
      <alignment horizontal="left"/>
    </xf>
    <xf numFmtId="178" fontId="3" fillId="2" borderId="35" xfId="15" applyNumberFormat="1" applyFont="1" applyFill="1" applyBorder="1" applyAlignment="1">
      <alignment horizontal="left"/>
    </xf>
    <xf numFmtId="0" fontId="0" fillId="6" borderId="9" xfId="0" applyFont="1" applyFill="1" applyBorder="1" applyAlignment="1" applyProtection="1">
      <alignment horizontal="center" vertical="center"/>
      <protection locked="0"/>
    </xf>
    <xf numFmtId="3" fontId="0" fillId="6" borderId="17" xfId="0" applyNumberFormat="1" applyFont="1" applyFill="1" applyBorder="1" applyAlignment="1" applyProtection="1">
      <alignment vertical="center"/>
      <protection hidden="1"/>
    </xf>
    <xf numFmtId="3" fontId="0" fillId="6" borderId="49" xfId="0" applyNumberFormat="1" applyFont="1" applyFill="1" applyBorder="1" applyAlignment="1" applyProtection="1">
      <alignment vertical="center"/>
      <protection hidden="1"/>
    </xf>
    <xf numFmtId="9" fontId="0" fillId="2" borderId="17" xfId="0" applyNumberFormat="1" applyFont="1" applyFill="1" applyBorder="1" applyAlignment="1" applyProtection="1">
      <alignment horizontal="center" wrapText="1"/>
      <protection locked="0"/>
    </xf>
    <xf numFmtId="3" fontId="4" fillId="2" borderId="50" xfId="0" applyNumberFormat="1" applyFont="1" applyFill="1" applyBorder="1" applyAlignment="1" applyProtection="1">
      <alignment vertical="center"/>
      <protection hidden="1"/>
    </xf>
    <xf numFmtId="172" fontId="10" fillId="6" borderId="50" xfId="0" applyNumberFormat="1" applyFont="1" applyFill="1" applyBorder="1" applyAlignment="1" applyProtection="1">
      <alignment horizontal="center" vertical="center"/>
      <protection hidden="1"/>
    </xf>
    <xf numFmtId="172" fontId="10" fillId="6" borderId="40" xfId="0" applyNumberFormat="1" applyFont="1" applyFill="1" applyBorder="1" applyAlignment="1" applyProtection="1">
      <alignment horizontal="center" vertical="center"/>
      <protection hidden="1"/>
    </xf>
    <xf numFmtId="172" fontId="0" fillId="0" borderId="52" xfId="0" applyNumberFormat="1" applyBorder="1" applyAlignment="1" applyProtection="1">
      <alignment horizontal="center" wrapText="1"/>
      <protection locked="0"/>
    </xf>
    <xf numFmtId="172" fontId="0" fillId="0" borderId="49" xfId="0" applyNumberFormat="1" applyBorder="1" applyAlignment="1" applyProtection="1">
      <alignment horizontal="center" wrapText="1"/>
      <protection locked="0"/>
    </xf>
    <xf numFmtId="3" fontId="1" fillId="6" borderId="49" xfId="0" applyNumberFormat="1" applyFont="1" applyFill="1" applyBorder="1" applyAlignment="1" applyProtection="1">
      <alignment vertical="center"/>
      <protection hidden="1"/>
    </xf>
    <xf numFmtId="172" fontId="0" fillId="0" borderId="49" xfId="0" applyNumberFormat="1" applyBorder="1" applyAlignment="1" applyProtection="1">
      <alignment horizontal="center" vertical="center" wrapText="1"/>
      <protection locked="0"/>
    </xf>
    <xf numFmtId="3" fontId="0" fillId="5" borderId="49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 vertical="center"/>
      <protection hidden="1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hidden="1"/>
    </xf>
    <xf numFmtId="3" fontId="0" fillId="0" borderId="53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1" fillId="0" borderId="7" xfId="0" applyNumberFormat="1" applyFont="1" applyBorder="1" applyAlignment="1" applyProtection="1">
      <alignment/>
      <protection locked="0"/>
    </xf>
    <xf numFmtId="49" fontId="1" fillId="6" borderId="25" xfId="0" applyNumberFormat="1" applyFont="1" applyFill="1" applyBorder="1" applyAlignment="1" applyProtection="1">
      <alignment horizontal="center" vertical="center"/>
      <protection locked="0"/>
    </xf>
    <xf numFmtId="3" fontId="1" fillId="6" borderId="50" xfId="0" applyNumberFormat="1" applyFont="1" applyFill="1" applyBorder="1" applyAlignment="1" applyProtection="1">
      <alignment vertical="center"/>
      <protection hidden="1"/>
    </xf>
    <xf numFmtId="3" fontId="1" fillId="6" borderId="16" xfId="0" applyNumberFormat="1" applyFont="1" applyFill="1" applyBorder="1" applyAlignment="1" applyProtection="1">
      <alignment vertical="center" wrapText="1"/>
      <protection hidden="1"/>
    </xf>
    <xf numFmtId="3" fontId="1" fillId="6" borderId="50" xfId="0" applyNumberFormat="1" applyFont="1" applyFill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wrapText="1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9" fontId="0" fillId="2" borderId="16" xfId="0" applyNumberFormat="1" applyFont="1" applyFill="1" applyBorder="1" applyAlignment="1" applyProtection="1">
      <alignment horizontal="center" wrapText="1"/>
      <protection locked="0"/>
    </xf>
    <xf numFmtId="9" fontId="0" fillId="2" borderId="18" xfId="0" applyNumberFormat="1" applyFont="1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wrapText="1"/>
      <protection hidden="1"/>
    </xf>
    <xf numFmtId="0" fontId="7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49" fontId="4" fillId="6" borderId="51" xfId="0" applyNumberFormat="1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6" borderId="51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" fillId="2" borderId="55" xfId="0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wrapText="1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 quotePrefix="1">
      <alignment horizontal="center" vertical="center"/>
      <protection locked="0"/>
    </xf>
    <xf numFmtId="49" fontId="1" fillId="3" borderId="56" xfId="0" applyNumberFormat="1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10" fillId="6" borderId="28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7" fillId="2" borderId="58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6" borderId="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172" fontId="4" fillId="2" borderId="15" xfId="0" applyNumberFormat="1" applyFont="1" applyFill="1" applyBorder="1" applyAlignment="1" applyProtection="1">
      <alignment horizontal="center" vertical="center"/>
      <protection hidden="1"/>
    </xf>
    <xf numFmtId="172" fontId="4" fillId="2" borderId="18" xfId="0" applyNumberFormat="1" applyFont="1" applyFill="1" applyBorder="1" applyAlignment="1" applyProtection="1">
      <alignment horizontal="center" vertical="center"/>
      <protection hidden="1"/>
    </xf>
    <xf numFmtId="178" fontId="0" fillId="0" borderId="52" xfId="15" applyNumberFormat="1" applyBorder="1" applyAlignment="1" applyProtection="1">
      <alignment horizontal="center" wrapText="1"/>
      <protection locked="0"/>
    </xf>
    <xf numFmtId="9" fontId="1" fillId="2" borderId="17" xfId="0" applyNumberFormat="1" applyFont="1" applyFill="1" applyBorder="1" applyAlignment="1" applyProtection="1">
      <alignment horizontal="center" wrapText="1"/>
      <protection locked="0"/>
    </xf>
    <xf numFmtId="172" fontId="0" fillId="0" borderId="51" xfId="0" applyNumberFormat="1" applyBorder="1" applyAlignment="1" applyProtection="1">
      <alignment horizontal="center" wrapText="1"/>
      <protection locked="0"/>
    </xf>
    <xf numFmtId="0" fontId="0" fillId="6" borderId="5" xfId="0" applyFill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wrapText="1"/>
      <protection hidden="1"/>
    </xf>
    <xf numFmtId="3" fontId="0" fillId="0" borderId="21" xfId="0" applyNumberFormat="1" applyFont="1" applyFill="1" applyBorder="1" applyAlignment="1" applyProtection="1">
      <alignment wrapText="1"/>
      <protection locked="0"/>
    </xf>
    <xf numFmtId="3" fontId="0" fillId="0" borderId="59" xfId="0" applyNumberFormat="1" applyFont="1" applyFill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9" fontId="0" fillId="2" borderId="35" xfId="0" applyNumberFormat="1" applyFont="1" applyFill="1" applyBorder="1" applyAlignment="1" applyProtection="1">
      <alignment horizontal="center" wrapText="1"/>
      <protection locked="0"/>
    </xf>
    <xf numFmtId="9" fontId="0" fillId="2" borderId="21" xfId="0" applyNumberFormat="1" applyFont="1" applyFill="1" applyBorder="1" applyAlignment="1" applyProtection="1">
      <alignment horizontal="center" wrapText="1"/>
      <protection locked="0"/>
    </xf>
    <xf numFmtId="172" fontId="0" fillId="0" borderId="17" xfId="0" applyNumberFormat="1" applyBorder="1" applyAlignment="1" applyProtection="1">
      <alignment horizontal="center" wrapText="1"/>
      <protection locked="0"/>
    </xf>
    <xf numFmtId="0" fontId="11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4" fillId="2" borderId="63" xfId="0" applyFont="1" applyFill="1" applyBorder="1" applyAlignment="1" applyProtection="1">
      <alignment vertical="center" wrapText="1"/>
      <protection locked="0"/>
    </xf>
    <xf numFmtId="0" fontId="10" fillId="3" borderId="37" xfId="0" applyFont="1" applyFill="1" applyBorder="1" applyAlignment="1" applyProtection="1">
      <alignment vertical="center" wrapText="1"/>
      <protection locked="0"/>
    </xf>
    <xf numFmtId="0" fontId="10" fillId="6" borderId="37" xfId="0" applyFont="1" applyFill="1" applyBorder="1" applyAlignment="1" applyProtection="1">
      <alignment vertical="center" wrapText="1"/>
      <protection locked="0"/>
    </xf>
    <xf numFmtId="0" fontId="0" fillId="0" borderId="64" xfId="0" applyFill="1" applyBorder="1" applyAlignment="1" applyProtection="1">
      <alignment wrapText="1"/>
      <protection locked="0"/>
    </xf>
    <xf numFmtId="0" fontId="4" fillId="2" borderId="37" xfId="0" applyFont="1" applyFill="1" applyBorder="1" applyAlignment="1" applyProtection="1">
      <alignment vertical="center" wrapText="1"/>
      <protection locked="0"/>
    </xf>
    <xf numFmtId="0" fontId="1" fillId="3" borderId="55" xfId="0" applyFont="1" applyFill="1" applyBorder="1" applyAlignment="1" applyProtection="1">
      <alignment vertical="center" wrapText="1"/>
      <protection locked="0"/>
    </xf>
    <xf numFmtId="0" fontId="0" fillId="0" borderId="55" xfId="0" applyFont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1" fillId="3" borderId="37" xfId="0" applyFont="1" applyFill="1" applyBorder="1" applyAlignment="1" applyProtection="1">
      <alignment vertical="center" wrapText="1"/>
      <protection locked="0"/>
    </xf>
    <xf numFmtId="0" fontId="0" fillId="3" borderId="55" xfId="0" applyFill="1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8" fillId="0" borderId="65" xfId="0" applyFont="1" applyBorder="1" applyAlignment="1" applyProtection="1">
      <alignment wrapText="1"/>
      <protection locked="0"/>
    </xf>
    <xf numFmtId="0" fontId="8" fillId="0" borderId="66" xfId="0" applyFont="1" applyBorder="1" applyAlignment="1" applyProtection="1">
      <alignment wrapText="1"/>
      <protection locked="0"/>
    </xf>
    <xf numFmtId="0" fontId="7" fillId="2" borderId="55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3" fillId="4" borderId="67" xfId="0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3" borderId="16" xfId="0" applyNumberFormat="1" applyFont="1" applyFill="1" applyBorder="1" applyAlignment="1" applyProtection="1">
      <alignment horizontal="center" vertical="center"/>
      <protection locked="0"/>
    </xf>
    <xf numFmtId="49" fontId="10" fillId="6" borderId="16" xfId="0" applyNumberFormat="1" applyFont="1" applyFill="1" applyBorder="1" applyAlignment="1" applyProtection="1">
      <alignment horizontal="center" vertical="center"/>
      <protection locked="0"/>
    </xf>
    <xf numFmtId="49" fontId="10" fillId="6" borderId="15" xfId="0" applyNumberFormat="1" applyFont="1" applyFill="1" applyBorder="1" applyAlignment="1" applyProtection="1">
      <alignment horizontal="center" vertical="center"/>
      <protection locked="0"/>
    </xf>
    <xf numFmtId="49" fontId="10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1" fillId="6" borderId="17" xfId="0" applyNumberFormat="1" applyFont="1" applyFill="1" applyBorder="1" applyAlignment="1" applyProtection="1">
      <alignment horizontal="center" vertical="center"/>
      <protection locked="0"/>
    </xf>
    <xf numFmtId="49" fontId="0" fillId="6" borderId="17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49" fontId="0" fillId="3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horizontal="center"/>
      <protection locked="0"/>
    </xf>
    <xf numFmtId="49" fontId="1" fillId="6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wrapText="1"/>
      <protection locked="0"/>
    </xf>
    <xf numFmtId="49" fontId="7" fillId="4" borderId="35" xfId="0" applyNumberFormat="1" applyFont="1" applyFill="1" applyBorder="1" applyAlignment="1" applyProtection="1">
      <alignment vertical="center" wrapText="1"/>
      <protection locked="0"/>
    </xf>
    <xf numFmtId="0" fontId="0" fillId="0" borderId="38" xfId="0" applyBorder="1" applyAlignment="1">
      <alignment/>
    </xf>
    <xf numFmtId="0" fontId="1" fillId="3" borderId="55" xfId="0" applyFont="1" applyFill="1" applyBorder="1" applyAlignment="1" applyProtection="1">
      <alignment wrapText="1"/>
      <protection locked="0"/>
    </xf>
    <xf numFmtId="0" fontId="0" fillId="6" borderId="37" xfId="0" applyFont="1" applyFill="1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172" fontId="4" fillId="2" borderId="44" xfId="0" applyNumberFormat="1" applyFont="1" applyFill="1" applyBorder="1" applyAlignment="1" applyProtection="1">
      <alignment horizontal="center" vertical="center"/>
      <protection hidden="1"/>
    </xf>
    <xf numFmtId="172" fontId="4" fillId="2" borderId="35" xfId="0" applyNumberFormat="1" applyFont="1" applyFill="1" applyBorder="1" applyAlignment="1" applyProtection="1">
      <alignment horizontal="center" vertical="center"/>
      <protection hidden="1"/>
    </xf>
    <xf numFmtId="0" fontId="6" fillId="0" borderId="69" xfId="0" applyFont="1" applyBorder="1" applyAlignment="1">
      <alignment horizontal="center" vertical="center"/>
    </xf>
    <xf numFmtId="0" fontId="4" fillId="2" borderId="70" xfId="0" applyFont="1" applyFill="1" applyBorder="1" applyAlignment="1" quotePrefix="1">
      <alignment horizontal="center" vertical="center"/>
    </xf>
    <xf numFmtId="0" fontId="6" fillId="3" borderId="71" xfId="0" applyFont="1" applyFill="1" applyBorder="1" applyAlignment="1" quotePrefix="1">
      <alignment horizontal="center" vertical="center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0" fontId="1" fillId="3" borderId="70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1" fillId="6" borderId="70" xfId="0" applyFont="1" applyFill="1" applyBorder="1" applyAlignment="1" applyProtection="1">
      <alignment horizontal="center" vertical="center"/>
      <protection locked="0"/>
    </xf>
    <xf numFmtId="0" fontId="4" fillId="3" borderId="70" xfId="0" applyFont="1" applyFill="1" applyBorder="1" applyAlignment="1" applyProtection="1">
      <alignment horizontal="center" vertical="center"/>
      <protection locked="0"/>
    </xf>
    <xf numFmtId="0" fontId="4" fillId="6" borderId="70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/>
      <protection locked="0"/>
    </xf>
    <xf numFmtId="49" fontId="9" fillId="0" borderId="70" xfId="0" applyNumberFormat="1" applyFont="1" applyBorder="1" applyAlignment="1" applyProtection="1">
      <alignment horizontal="center"/>
      <protection locked="0"/>
    </xf>
    <xf numFmtId="49" fontId="0" fillId="0" borderId="70" xfId="0" applyNumberForma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7" fillId="2" borderId="71" xfId="0" applyFont="1" applyFill="1" applyBorder="1" applyAlignment="1" applyProtection="1">
      <alignment horizontal="center"/>
      <protection locked="0"/>
    </xf>
    <xf numFmtId="0" fontId="0" fillId="3" borderId="70" xfId="0" applyFill="1" applyBorder="1" applyAlignment="1" applyProtection="1">
      <alignment horizontal="center"/>
      <protection locked="0"/>
    </xf>
    <xf numFmtId="0" fontId="4" fillId="4" borderId="75" xfId="0" applyFont="1" applyFill="1" applyBorder="1" applyAlignment="1" applyProtection="1">
      <alignment horizontal="center" vertical="center" wrapText="1"/>
      <protection locked="0"/>
    </xf>
    <xf numFmtId="0" fontId="7" fillId="2" borderId="44" xfId="0" applyFont="1" applyFill="1" applyBorder="1" applyAlignment="1" quotePrefix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172" fontId="4" fillId="2" borderId="21" xfId="0" applyNumberFormat="1" applyFont="1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3" fontId="4" fillId="2" borderId="35" xfId="0" applyNumberFormat="1" applyFont="1" applyFill="1" applyBorder="1" applyAlignment="1" applyProtection="1">
      <alignment vertical="center"/>
      <protection hidden="1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  <xf numFmtId="3" fontId="0" fillId="0" borderId="15" xfId="0" applyNumberFormat="1" applyFont="1" applyFill="1" applyBorder="1" applyAlignment="1" applyProtection="1">
      <alignment wrapText="1"/>
      <protection locked="0"/>
    </xf>
    <xf numFmtId="3" fontId="0" fillId="0" borderId="44" xfId="0" applyNumberFormat="1" applyFont="1" applyFill="1" applyBorder="1" applyAlignment="1" applyProtection="1">
      <alignment wrapText="1"/>
      <protection locked="0"/>
    </xf>
    <xf numFmtId="9" fontId="0" fillId="2" borderId="44" xfId="0" applyNumberFormat="1" applyFont="1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6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6" borderId="7" xfId="0" applyFont="1" applyFill="1" applyBorder="1" applyAlignment="1" applyProtection="1">
      <alignment vertical="center" wrapText="1"/>
      <protection locked="0"/>
    </xf>
    <xf numFmtId="0" fontId="0" fillId="0" borderId="76" xfId="0" applyFill="1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wrapText="1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3" borderId="19" xfId="0" applyNumberFormat="1" applyFill="1" applyBorder="1" applyAlignment="1" applyProtection="1">
      <alignment horizontal="center"/>
      <protection locked="0"/>
    </xf>
    <xf numFmtId="3" fontId="0" fillId="3" borderId="16" xfId="0" applyNumberFormat="1" applyFill="1" applyBorder="1" applyAlignment="1" applyProtection="1">
      <alignment wrapText="1"/>
      <protection locked="0"/>
    </xf>
    <xf numFmtId="3" fontId="0" fillId="3" borderId="16" xfId="0" applyNumberFormat="1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tabSelected="1" zoomScale="75" zoomScaleNormal="75" workbookViewId="0" topLeftCell="A1">
      <selection activeCell="F9" sqref="F9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20.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11" ht="12.75">
      <c r="A1" s="66"/>
      <c r="B1" s="66"/>
      <c r="C1" s="66"/>
      <c r="D1" s="66"/>
      <c r="E1" s="66"/>
      <c r="F1" s="66"/>
      <c r="G1" s="66"/>
      <c r="H1" s="66"/>
      <c r="I1" s="66" t="s">
        <v>308</v>
      </c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 t="s">
        <v>317</v>
      </c>
      <c r="J2" s="66"/>
      <c r="K2" s="66"/>
    </row>
    <row r="3" spans="1:11" ht="12.75">
      <c r="A3" s="66"/>
      <c r="B3" s="66"/>
      <c r="C3" s="66"/>
      <c r="D3" s="66"/>
      <c r="E3" s="66"/>
      <c r="F3" s="66"/>
      <c r="G3" s="66"/>
      <c r="H3" s="66"/>
      <c r="I3" s="66" t="s">
        <v>193</v>
      </c>
      <c r="J3" s="66"/>
      <c r="K3" s="66"/>
    </row>
    <row r="4" spans="1:11" ht="12.75">
      <c r="A4" s="66"/>
      <c r="B4" s="66"/>
      <c r="C4" s="66"/>
      <c r="D4" s="66"/>
      <c r="E4" s="66"/>
      <c r="F4" s="66"/>
      <c r="G4" s="66"/>
      <c r="H4" s="66"/>
      <c r="I4" s="66" t="s">
        <v>303</v>
      </c>
      <c r="J4" s="66"/>
      <c r="K4" s="66"/>
    </row>
    <row r="5" spans="1:11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2" customFormat="1" ht="20.25">
      <c r="A7" s="67"/>
      <c r="B7" s="68"/>
      <c r="C7" s="69" t="s">
        <v>191</v>
      </c>
      <c r="D7" s="67"/>
      <c r="E7" s="68"/>
      <c r="F7" s="68"/>
      <c r="G7" s="68"/>
      <c r="H7" s="68"/>
      <c r="I7" s="68"/>
      <c r="J7" s="68"/>
      <c r="K7" s="68"/>
    </row>
    <row r="8" spans="1:11" ht="12.75">
      <c r="A8" s="66"/>
      <c r="B8" s="66"/>
      <c r="C8" s="66"/>
      <c r="D8" s="66"/>
      <c r="E8" s="70"/>
      <c r="F8" s="70"/>
      <c r="G8" s="70"/>
      <c r="H8" s="70"/>
      <c r="I8" s="70"/>
      <c r="J8" s="70"/>
      <c r="K8" s="70"/>
    </row>
    <row r="9" spans="1:5" ht="13.5" thickBot="1">
      <c r="A9" s="66"/>
      <c r="B9" s="66"/>
      <c r="C9" s="66"/>
      <c r="D9" s="66"/>
      <c r="E9" s="70"/>
    </row>
    <row r="10" spans="1:11" ht="27" customHeight="1">
      <c r="A10" s="357" t="s">
        <v>0</v>
      </c>
      <c r="B10" s="135" t="s">
        <v>1</v>
      </c>
      <c r="C10" s="134" t="s">
        <v>2</v>
      </c>
      <c r="D10" s="90" t="s">
        <v>3</v>
      </c>
      <c r="E10" s="133"/>
      <c r="F10" s="132"/>
      <c r="G10" s="132"/>
      <c r="H10" s="128"/>
      <c r="I10" s="138"/>
      <c r="J10" s="180"/>
      <c r="K10" s="180"/>
    </row>
    <row r="11" spans="1:11" ht="80.25" customHeight="1" thickBot="1">
      <c r="A11" s="358"/>
      <c r="B11" s="86"/>
      <c r="C11" s="88"/>
      <c r="D11" s="89"/>
      <c r="E11" s="131" t="s">
        <v>291</v>
      </c>
      <c r="F11" s="131" t="s">
        <v>216</v>
      </c>
      <c r="G11" s="131" t="s">
        <v>215</v>
      </c>
      <c r="H11" s="139" t="s">
        <v>238</v>
      </c>
      <c r="I11" s="177" t="s">
        <v>209</v>
      </c>
      <c r="J11" s="177" t="s">
        <v>221</v>
      </c>
      <c r="K11" s="177" t="s">
        <v>279</v>
      </c>
    </row>
    <row r="12" spans="1:11" ht="14.25" customHeight="1" thickBot="1">
      <c r="A12" s="359">
        <v>1</v>
      </c>
      <c r="B12" s="13">
        <v>2</v>
      </c>
      <c r="C12" s="12">
        <v>3</v>
      </c>
      <c r="D12" s="49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</row>
    <row r="13" spans="1:11" ht="22.5" customHeight="1">
      <c r="A13" s="360" t="s">
        <v>4</v>
      </c>
      <c r="B13" s="376"/>
      <c r="C13" s="17" t="s">
        <v>5</v>
      </c>
      <c r="D13" s="129"/>
      <c r="E13" s="57">
        <f aca="true" t="shared" si="0" ref="E13:J13">IF(SUM(E14,E17)&gt;0,SUM(E14,E17),"")</f>
        <v>303472</v>
      </c>
      <c r="F13" s="57">
        <f t="shared" si="0"/>
      </c>
      <c r="G13" s="57">
        <f t="shared" si="0"/>
      </c>
      <c r="H13" s="57">
        <f t="shared" si="0"/>
      </c>
      <c r="I13" s="57">
        <f t="shared" si="0"/>
      </c>
      <c r="J13" s="57">
        <f t="shared" si="0"/>
      </c>
      <c r="K13" s="212">
        <f>IF(AND(F13&lt;&gt;"",E13&lt;&gt;""),F13/E13,"")</f>
      </c>
    </row>
    <row r="14" spans="1:11" ht="22.5" customHeight="1">
      <c r="A14" s="361"/>
      <c r="B14" s="377" t="s">
        <v>245</v>
      </c>
      <c r="C14" s="122" t="s">
        <v>243</v>
      </c>
      <c r="D14" s="216"/>
      <c r="E14" s="52">
        <f aca="true" t="shared" si="1" ref="E14:J14">IF(SUM(E15:E16)&gt;0,SUM(E15:E16),"")</f>
        <v>302872</v>
      </c>
      <c r="F14" s="52">
        <f t="shared" si="1"/>
      </c>
      <c r="G14" s="52">
        <f t="shared" si="1"/>
      </c>
      <c r="H14" s="52">
        <f t="shared" si="1"/>
      </c>
      <c r="I14" s="52">
        <f t="shared" si="1"/>
      </c>
      <c r="J14" s="52">
        <f t="shared" si="1"/>
      </c>
      <c r="K14" s="212">
        <f aca="true" t="shared" si="2" ref="K14:K79">IF(AND(F14&lt;&gt;"",E14&lt;&gt;""),F14/E14,"")</f>
      </c>
    </row>
    <row r="15" spans="1:11" ht="15.75" customHeight="1">
      <c r="A15" s="361"/>
      <c r="B15" s="125"/>
      <c r="C15" s="179" t="s">
        <v>6</v>
      </c>
      <c r="D15" s="217" t="s">
        <v>159</v>
      </c>
      <c r="E15" s="120">
        <v>436</v>
      </c>
      <c r="F15" s="120"/>
      <c r="G15" s="181"/>
      <c r="H15" s="120"/>
      <c r="I15" s="120"/>
      <c r="J15" s="120"/>
      <c r="K15" s="212">
        <f t="shared" si="2"/>
      </c>
    </row>
    <row r="16" spans="1:11" ht="37.5" customHeight="1">
      <c r="A16" s="361"/>
      <c r="B16" s="125"/>
      <c r="C16" s="25" t="s">
        <v>95</v>
      </c>
      <c r="D16" s="217" t="s">
        <v>152</v>
      </c>
      <c r="E16" s="120">
        <v>302436</v>
      </c>
      <c r="F16" s="120"/>
      <c r="G16" s="120"/>
      <c r="H16" s="120"/>
      <c r="I16" s="120"/>
      <c r="J16" s="120"/>
      <c r="K16" s="212">
        <f t="shared" si="2"/>
      </c>
    </row>
    <row r="17" spans="1:11" ht="18" customHeight="1">
      <c r="A17" s="362"/>
      <c r="B17" s="378" t="s">
        <v>7</v>
      </c>
      <c r="C17" s="19" t="s">
        <v>8</v>
      </c>
      <c r="D17" s="71"/>
      <c r="E17" s="52">
        <f aca="true" t="shared" si="3" ref="E17:J17">IF(SUM(E18:E18)&gt;0,SUM(E18:E18),"")</f>
        <v>600</v>
      </c>
      <c r="F17" s="52">
        <f t="shared" si="3"/>
      </c>
      <c r="G17" s="52">
        <f t="shared" si="3"/>
      </c>
      <c r="H17" s="52">
        <f t="shared" si="3"/>
      </c>
      <c r="I17" s="52">
        <f t="shared" si="3"/>
      </c>
      <c r="J17" s="52">
        <f t="shared" si="3"/>
      </c>
      <c r="K17" s="212">
        <f t="shared" si="2"/>
      </c>
    </row>
    <row r="18" spans="1:11" ht="15" customHeight="1" thickBot="1">
      <c r="A18" s="363"/>
      <c r="B18" s="20"/>
      <c r="C18" s="22" t="s">
        <v>9</v>
      </c>
      <c r="D18" s="72" t="s">
        <v>141</v>
      </c>
      <c r="E18" s="211">
        <v>600</v>
      </c>
      <c r="F18" s="211">
        <v>0</v>
      </c>
      <c r="G18" s="356">
        <f>F18</f>
        <v>0</v>
      </c>
      <c r="H18" s="211"/>
      <c r="I18" s="211"/>
      <c r="J18" s="211"/>
      <c r="K18" s="398">
        <f t="shared" si="2"/>
        <v>0</v>
      </c>
    </row>
    <row r="19" spans="1:11" ht="22.5" customHeight="1">
      <c r="A19" s="360" t="s">
        <v>10</v>
      </c>
      <c r="B19" s="379"/>
      <c r="C19" s="29" t="s">
        <v>11</v>
      </c>
      <c r="D19" s="73"/>
      <c r="E19" s="51">
        <f aca="true" t="shared" si="4" ref="E19:J19">IF(SUM(E20)&gt;0,SUM(E20),"")</f>
        <v>1000</v>
      </c>
      <c r="F19" s="51">
        <f t="shared" si="4"/>
        <v>1000</v>
      </c>
      <c r="G19" s="51">
        <f t="shared" si="4"/>
        <v>1000</v>
      </c>
      <c r="H19" s="51">
        <f t="shared" si="4"/>
      </c>
      <c r="I19" s="51">
        <f t="shared" si="4"/>
      </c>
      <c r="J19" s="51">
        <f t="shared" si="4"/>
      </c>
      <c r="K19" s="212">
        <f t="shared" si="2"/>
        <v>1</v>
      </c>
    </row>
    <row r="20" spans="1:11" ht="18" customHeight="1">
      <c r="A20" s="362"/>
      <c r="B20" s="378" t="s">
        <v>12</v>
      </c>
      <c r="C20" s="19" t="s">
        <v>8</v>
      </c>
      <c r="D20" s="71"/>
      <c r="E20" s="52">
        <f aca="true" t="shared" si="5" ref="E20:J20">IF(SUM(E21:E21)&gt;0,SUM(E21:E21),"")</f>
        <v>1000</v>
      </c>
      <c r="F20" s="52">
        <f t="shared" si="5"/>
        <v>1000</v>
      </c>
      <c r="G20" s="52">
        <f t="shared" si="5"/>
        <v>1000</v>
      </c>
      <c r="H20" s="52">
        <f t="shared" si="5"/>
      </c>
      <c r="I20" s="52">
        <f t="shared" si="5"/>
      </c>
      <c r="J20" s="52">
        <f t="shared" si="5"/>
      </c>
      <c r="K20" s="212">
        <f t="shared" si="2"/>
        <v>1</v>
      </c>
    </row>
    <row r="21" spans="1:11" ht="65.25" customHeight="1" thickBot="1">
      <c r="A21" s="363"/>
      <c r="B21" s="20"/>
      <c r="C21" s="31" t="s">
        <v>122</v>
      </c>
      <c r="D21" s="74" t="s">
        <v>142</v>
      </c>
      <c r="E21" s="55">
        <v>1000</v>
      </c>
      <c r="F21" s="55">
        <v>1000</v>
      </c>
      <c r="G21" s="181">
        <f>F21</f>
        <v>1000</v>
      </c>
      <c r="H21" s="55"/>
      <c r="I21" s="55"/>
      <c r="J21" s="55"/>
      <c r="K21" s="398">
        <f t="shared" si="2"/>
        <v>1</v>
      </c>
    </row>
    <row r="22" spans="1:11" ht="22.5" customHeight="1">
      <c r="A22" s="364">
        <v>600</v>
      </c>
      <c r="B22" s="379"/>
      <c r="C22" s="29" t="s">
        <v>13</v>
      </c>
      <c r="D22" s="73"/>
      <c r="E22" s="57">
        <f aca="true" t="shared" si="6" ref="E22:J22">IF(SUM(E23,E25,E27)&gt;0,SUM(E23,E25,E27),"")</f>
        <v>63738</v>
      </c>
      <c r="F22" s="57">
        <f t="shared" si="6"/>
        <v>1587500</v>
      </c>
      <c r="G22" s="57">
        <f t="shared" si="6"/>
        <v>330500</v>
      </c>
      <c r="H22" s="57">
        <f t="shared" si="6"/>
      </c>
      <c r="I22" s="57">
        <f t="shared" si="6"/>
      </c>
      <c r="J22" s="57">
        <f t="shared" si="6"/>
        <v>1257000</v>
      </c>
      <c r="K22" s="212">
        <f t="shared" si="2"/>
        <v>24.906649094731556</v>
      </c>
    </row>
    <row r="23" spans="1:11" ht="22.5" customHeight="1">
      <c r="A23" s="365"/>
      <c r="B23" s="380">
        <v>60011</v>
      </c>
      <c r="C23" s="122" t="s">
        <v>220</v>
      </c>
      <c r="D23" s="123"/>
      <c r="E23" s="52">
        <f aca="true" t="shared" si="7" ref="E23:J23">IF(SUM(E24:E24)&gt;0,SUM(E24:E24),"")</f>
        <v>39200</v>
      </c>
      <c r="F23" s="52">
        <f t="shared" si="7"/>
      </c>
      <c r="G23" s="52">
        <f t="shared" si="7"/>
      </c>
      <c r="H23" s="52">
        <f t="shared" si="7"/>
      </c>
      <c r="I23" s="52">
        <f t="shared" si="7"/>
      </c>
      <c r="J23" s="52">
        <f t="shared" si="7"/>
      </c>
      <c r="K23" s="212">
        <f t="shared" si="2"/>
      </c>
    </row>
    <row r="24" spans="1:11" ht="22.5" customHeight="1">
      <c r="A24" s="365"/>
      <c r="B24" s="381"/>
      <c r="C24" s="179" t="s">
        <v>15</v>
      </c>
      <c r="D24" s="119" t="s">
        <v>145</v>
      </c>
      <c r="E24" s="120">
        <v>39200</v>
      </c>
      <c r="F24" s="120"/>
      <c r="G24" s="181">
        <f>F24</f>
        <v>0</v>
      </c>
      <c r="H24" s="120"/>
      <c r="I24" s="120"/>
      <c r="J24" s="120"/>
      <c r="K24" s="212">
        <f t="shared" si="2"/>
      </c>
    </row>
    <row r="25" spans="1:11" ht="18" customHeight="1">
      <c r="A25" s="366"/>
      <c r="B25" s="382">
        <v>60014</v>
      </c>
      <c r="C25" s="19" t="s">
        <v>14</v>
      </c>
      <c r="D25" s="71"/>
      <c r="E25" s="52">
        <f aca="true" t="shared" si="8" ref="E25:J25">IF(SUM(E26:E26)&gt;0,SUM(E26:E26),"")</f>
      </c>
      <c r="F25" s="52">
        <f t="shared" si="8"/>
        <v>1257000</v>
      </c>
      <c r="G25" s="52">
        <f t="shared" si="8"/>
      </c>
      <c r="H25" s="52">
        <f t="shared" si="8"/>
      </c>
      <c r="I25" s="52">
        <f t="shared" si="8"/>
      </c>
      <c r="J25" s="52">
        <f t="shared" si="8"/>
        <v>1257000</v>
      </c>
      <c r="K25" s="212">
        <f t="shared" si="2"/>
      </c>
    </row>
    <row r="26" spans="1:11" ht="38.25" customHeight="1">
      <c r="A26" s="363"/>
      <c r="B26" s="383"/>
      <c r="C26" s="31" t="s">
        <v>96</v>
      </c>
      <c r="D26" s="74" t="s">
        <v>290</v>
      </c>
      <c r="E26" s="332"/>
      <c r="F26" s="55">
        <v>1257000</v>
      </c>
      <c r="G26" s="55"/>
      <c r="H26" s="55"/>
      <c r="I26" s="55"/>
      <c r="J26" s="185">
        <f>F26</f>
        <v>1257000</v>
      </c>
      <c r="K26" s="212">
        <f t="shared" si="2"/>
      </c>
    </row>
    <row r="27" spans="1:11" ht="17.25" customHeight="1">
      <c r="A27" s="366"/>
      <c r="B27" s="384">
        <v>60016</v>
      </c>
      <c r="C27" s="41" t="s">
        <v>16</v>
      </c>
      <c r="D27" s="78"/>
      <c r="E27" s="63">
        <f aca="true" t="shared" si="9" ref="E27:J27">IF(SUM(E28:E30)&gt;0,SUM(E28:E30),"")</f>
        <v>24538</v>
      </c>
      <c r="F27" s="63">
        <f t="shared" si="9"/>
        <v>330500</v>
      </c>
      <c r="G27" s="63">
        <f t="shared" si="9"/>
        <v>330500</v>
      </c>
      <c r="H27" s="63">
        <f t="shared" si="9"/>
      </c>
      <c r="I27" s="63">
        <f t="shared" si="9"/>
      </c>
      <c r="J27" s="63">
        <f t="shared" si="9"/>
      </c>
      <c r="K27" s="212">
        <f t="shared" si="2"/>
        <v>13.4689053712609</v>
      </c>
    </row>
    <row r="28" spans="1:11" ht="17.25" customHeight="1">
      <c r="A28" s="366"/>
      <c r="B28" s="385"/>
      <c r="C28" s="83" t="s">
        <v>19</v>
      </c>
      <c r="D28" s="342" t="s">
        <v>147</v>
      </c>
      <c r="E28" s="308">
        <v>115</v>
      </c>
      <c r="F28" s="308"/>
      <c r="G28" s="308"/>
      <c r="H28" s="308"/>
      <c r="I28" s="308"/>
      <c r="J28" s="308"/>
      <c r="K28" s="212">
        <f t="shared" si="2"/>
      </c>
    </row>
    <row r="29" spans="1:11" ht="24.75" customHeight="1">
      <c r="A29" s="363"/>
      <c r="B29" s="23"/>
      <c r="C29" s="83" t="s">
        <v>283</v>
      </c>
      <c r="D29" s="77" t="s">
        <v>144</v>
      </c>
      <c r="E29" s="62">
        <v>24423</v>
      </c>
      <c r="F29" s="62">
        <v>180500</v>
      </c>
      <c r="G29" s="181">
        <f>F29</f>
        <v>180500</v>
      </c>
      <c r="H29" s="62"/>
      <c r="I29" s="62"/>
      <c r="J29" s="62"/>
      <c r="K29" s="212">
        <f t="shared" si="2"/>
        <v>7.390574458502232</v>
      </c>
    </row>
    <row r="30" spans="1:11" ht="42" customHeight="1" thickBot="1">
      <c r="A30" s="363"/>
      <c r="B30" s="26"/>
      <c r="C30" s="35" t="s">
        <v>295</v>
      </c>
      <c r="D30" s="77" t="s">
        <v>143</v>
      </c>
      <c r="E30" s="62"/>
      <c r="F30" s="62">
        <v>150000</v>
      </c>
      <c r="G30" s="181">
        <f>F30</f>
        <v>150000</v>
      </c>
      <c r="H30" s="62"/>
      <c r="I30" s="62"/>
      <c r="J30" s="62"/>
      <c r="K30" s="398">
        <f t="shared" si="2"/>
      </c>
    </row>
    <row r="31" spans="1:11" ht="21.75" customHeight="1">
      <c r="A31" s="364">
        <v>700</v>
      </c>
      <c r="B31" s="376"/>
      <c r="C31" s="29" t="s">
        <v>17</v>
      </c>
      <c r="D31" s="73"/>
      <c r="E31" s="57">
        <f aca="true" t="shared" si="10" ref="E31:J31">IF(SUM(E32,E44)&gt;0,SUM(E32,E44),"")</f>
        <v>2500290</v>
      </c>
      <c r="F31" s="57">
        <f t="shared" si="10"/>
        <v>2071229</v>
      </c>
      <c r="G31" s="57">
        <f t="shared" si="10"/>
        <v>2031229</v>
      </c>
      <c r="H31" s="57">
        <f t="shared" si="10"/>
      </c>
      <c r="I31" s="57">
        <f t="shared" si="10"/>
        <v>40000</v>
      </c>
      <c r="J31" s="57">
        <f t="shared" si="10"/>
      </c>
      <c r="K31" s="212">
        <f t="shared" si="2"/>
        <v>0.82839550612129</v>
      </c>
    </row>
    <row r="32" spans="1:11" ht="27" customHeight="1">
      <c r="A32" s="366"/>
      <c r="B32" s="382">
        <v>70005</v>
      </c>
      <c r="C32" s="19" t="s">
        <v>18</v>
      </c>
      <c r="D32" s="71"/>
      <c r="E32" s="52">
        <f aca="true" t="shared" si="11" ref="E32:J32">IF(SUM(E33:E43)&gt;0,SUM(E33:E43),"")</f>
        <v>2485290</v>
      </c>
      <c r="F32" s="52">
        <f t="shared" si="11"/>
        <v>2071229</v>
      </c>
      <c r="G32" s="52">
        <f t="shared" si="11"/>
        <v>2031229</v>
      </c>
      <c r="H32" s="52">
        <f t="shared" si="11"/>
      </c>
      <c r="I32" s="52">
        <f t="shared" si="11"/>
        <v>40000</v>
      </c>
      <c r="J32" s="52">
        <f t="shared" si="11"/>
      </c>
      <c r="K32" s="212">
        <f t="shared" si="2"/>
        <v>0.833395297933038</v>
      </c>
    </row>
    <row r="33" spans="1:11" ht="38.25" customHeight="1">
      <c r="A33" s="363"/>
      <c r="B33" s="23"/>
      <c r="C33" s="31" t="s">
        <v>98</v>
      </c>
      <c r="D33" s="76" t="s">
        <v>146</v>
      </c>
      <c r="E33" s="59">
        <v>601217</v>
      </c>
      <c r="F33" s="59">
        <v>662286</v>
      </c>
      <c r="G33" s="181">
        <f aca="true" t="shared" si="12" ref="G33:G40">F33</f>
        <v>662286</v>
      </c>
      <c r="H33" s="59"/>
      <c r="I33" s="59"/>
      <c r="J33" s="59"/>
      <c r="K33" s="212">
        <f t="shared" si="2"/>
        <v>1.1015756374154424</v>
      </c>
    </row>
    <row r="34" spans="1:11" ht="51">
      <c r="A34" s="363"/>
      <c r="B34" s="23"/>
      <c r="C34" s="83" t="s">
        <v>284</v>
      </c>
      <c r="D34" s="77" t="s">
        <v>142</v>
      </c>
      <c r="E34" s="62">
        <v>210000</v>
      </c>
      <c r="F34" s="62">
        <v>50000</v>
      </c>
      <c r="G34" s="181">
        <f t="shared" si="12"/>
        <v>50000</v>
      </c>
      <c r="H34" s="62"/>
      <c r="I34" s="62"/>
      <c r="J34" s="62"/>
      <c r="K34" s="212">
        <f t="shared" si="2"/>
        <v>0.23809523809523808</v>
      </c>
    </row>
    <row r="35" spans="1:11" ht="14.25" customHeight="1">
      <c r="A35" s="363"/>
      <c r="B35" s="23"/>
      <c r="C35" s="83" t="s">
        <v>19</v>
      </c>
      <c r="D35" s="77" t="s">
        <v>147</v>
      </c>
      <c r="E35" s="62">
        <v>2779</v>
      </c>
      <c r="F35" s="62"/>
      <c r="G35" s="181">
        <f t="shared" si="12"/>
        <v>0</v>
      </c>
      <c r="H35" s="62"/>
      <c r="I35" s="62"/>
      <c r="J35" s="62"/>
      <c r="K35" s="212">
        <f t="shared" si="2"/>
      </c>
    </row>
    <row r="36" spans="1:11" ht="93.75" customHeight="1">
      <c r="A36" s="363"/>
      <c r="B36" s="23"/>
      <c r="C36" s="35" t="s">
        <v>128</v>
      </c>
      <c r="D36" s="76" t="s">
        <v>148</v>
      </c>
      <c r="E36" s="59">
        <v>499644</v>
      </c>
      <c r="F36" s="59">
        <v>334343</v>
      </c>
      <c r="G36" s="181">
        <f t="shared" si="12"/>
        <v>334343</v>
      </c>
      <c r="H36" s="59"/>
      <c r="I36" s="59"/>
      <c r="J36" s="59"/>
      <c r="K36" s="212">
        <f t="shared" si="2"/>
        <v>0.6691624436598859</v>
      </c>
    </row>
    <row r="37" spans="1:11" ht="51">
      <c r="A37" s="363"/>
      <c r="B37" s="23"/>
      <c r="C37" s="35" t="s">
        <v>100</v>
      </c>
      <c r="D37" s="76" t="s">
        <v>149</v>
      </c>
      <c r="E37" s="59">
        <v>134600</v>
      </c>
      <c r="F37" s="59">
        <v>50000</v>
      </c>
      <c r="G37" s="181">
        <f t="shared" si="12"/>
        <v>50000</v>
      </c>
      <c r="H37" s="59"/>
      <c r="I37" s="59"/>
      <c r="J37" s="59"/>
      <c r="K37" s="212">
        <f t="shared" si="2"/>
        <v>0.37147102526002973</v>
      </c>
    </row>
    <row r="38" spans="1:11" ht="25.5">
      <c r="A38" s="363"/>
      <c r="B38" s="23"/>
      <c r="C38" s="35" t="s">
        <v>101</v>
      </c>
      <c r="D38" s="76" t="s">
        <v>150</v>
      </c>
      <c r="E38" s="59">
        <v>886100</v>
      </c>
      <c r="F38" s="59">
        <v>750000</v>
      </c>
      <c r="G38" s="181">
        <f t="shared" si="12"/>
        <v>750000</v>
      </c>
      <c r="H38" s="59"/>
      <c r="I38" s="59"/>
      <c r="J38" s="59"/>
      <c r="K38" s="212">
        <f t="shared" si="2"/>
        <v>0.8464055975623519</v>
      </c>
    </row>
    <row r="39" spans="1:11" ht="25.5" customHeight="1">
      <c r="A39" s="363"/>
      <c r="B39" s="23"/>
      <c r="C39" s="35" t="s">
        <v>126</v>
      </c>
      <c r="D39" s="76" t="s">
        <v>151</v>
      </c>
      <c r="E39" s="59">
        <v>30000</v>
      </c>
      <c r="F39" s="59">
        <v>20000</v>
      </c>
      <c r="G39" s="181">
        <f t="shared" si="12"/>
        <v>20000</v>
      </c>
      <c r="H39" s="59"/>
      <c r="I39" s="59"/>
      <c r="J39" s="59"/>
      <c r="K39" s="212">
        <f t="shared" si="2"/>
        <v>0.6666666666666666</v>
      </c>
    </row>
    <row r="40" spans="1:11" ht="15" customHeight="1">
      <c r="A40" s="363"/>
      <c r="B40" s="23"/>
      <c r="C40" s="35" t="s">
        <v>20</v>
      </c>
      <c r="D40" s="76" t="s">
        <v>145</v>
      </c>
      <c r="E40" s="59"/>
      <c r="F40" s="59"/>
      <c r="G40" s="181">
        <f t="shared" si="12"/>
        <v>0</v>
      </c>
      <c r="H40" s="59"/>
      <c r="I40" s="59"/>
      <c r="J40" s="59"/>
      <c r="K40" s="212">
        <f t="shared" si="2"/>
      </c>
    </row>
    <row r="41" spans="1:11" ht="63.75" customHeight="1">
      <c r="A41" s="363"/>
      <c r="B41" s="23"/>
      <c r="C41" s="25" t="s">
        <v>95</v>
      </c>
      <c r="D41" s="76" t="s">
        <v>152</v>
      </c>
      <c r="E41" s="59">
        <v>78000</v>
      </c>
      <c r="F41" s="59">
        <v>40000</v>
      </c>
      <c r="G41" s="59"/>
      <c r="H41" s="59"/>
      <c r="I41" s="182">
        <f>F41</f>
        <v>40000</v>
      </c>
      <c r="J41" s="59"/>
      <c r="K41" s="212">
        <f t="shared" si="2"/>
        <v>0.5128205128205128</v>
      </c>
    </row>
    <row r="42" spans="1:11" ht="64.5" customHeight="1">
      <c r="A42" s="363"/>
      <c r="B42" s="23"/>
      <c r="C42" s="35" t="s">
        <v>285</v>
      </c>
      <c r="D42" s="76" t="s">
        <v>153</v>
      </c>
      <c r="E42" s="59">
        <v>42950</v>
      </c>
      <c r="F42" s="59">
        <v>164600</v>
      </c>
      <c r="G42" s="181">
        <f>F42</f>
        <v>164600</v>
      </c>
      <c r="H42" s="59"/>
      <c r="I42" s="59"/>
      <c r="J42" s="59"/>
      <c r="K42" s="212">
        <f t="shared" si="2"/>
        <v>3.8323632130384166</v>
      </c>
    </row>
    <row r="43" spans="1:11" ht="38.25">
      <c r="A43" s="363"/>
      <c r="B43" s="23"/>
      <c r="C43" s="35" t="s">
        <v>81</v>
      </c>
      <c r="D43" s="76" t="s">
        <v>154</v>
      </c>
      <c r="E43" s="59"/>
      <c r="F43" s="59"/>
      <c r="G43" s="181">
        <f>F43</f>
        <v>0</v>
      </c>
      <c r="H43" s="59"/>
      <c r="I43" s="59"/>
      <c r="J43" s="59"/>
      <c r="K43" s="212">
        <f t="shared" si="2"/>
      </c>
    </row>
    <row r="44" spans="1:11" ht="18" customHeight="1">
      <c r="A44" s="367"/>
      <c r="B44" s="382">
        <v>70095</v>
      </c>
      <c r="C44" s="19" t="s">
        <v>8</v>
      </c>
      <c r="D44" s="71"/>
      <c r="E44" s="52">
        <f aca="true" t="shared" si="13" ref="E44:J44">IF(SUM(E45:E45)&gt;0,SUM(E45:E45),"")</f>
        <v>15000</v>
      </c>
      <c r="F44" s="52">
        <f t="shared" si="13"/>
      </c>
      <c r="G44" s="52">
        <f t="shared" si="13"/>
      </c>
      <c r="H44" s="52">
        <f t="shared" si="13"/>
      </c>
      <c r="I44" s="52">
        <f t="shared" si="13"/>
      </c>
      <c r="J44" s="52">
        <f t="shared" si="13"/>
      </c>
      <c r="K44" s="212">
        <f t="shared" si="2"/>
      </c>
    </row>
    <row r="45" spans="1:11" ht="28.5" customHeight="1" thickBot="1">
      <c r="A45" s="363"/>
      <c r="B45" s="23"/>
      <c r="C45" s="35" t="s">
        <v>103</v>
      </c>
      <c r="D45" s="76" t="s">
        <v>144</v>
      </c>
      <c r="E45" s="59">
        <v>15000</v>
      </c>
      <c r="F45" s="59"/>
      <c r="G45" s="181">
        <f>F45</f>
        <v>0</v>
      </c>
      <c r="H45" s="59"/>
      <c r="I45" s="59"/>
      <c r="J45" s="59"/>
      <c r="K45" s="398">
        <f t="shared" si="2"/>
      </c>
    </row>
    <row r="46" spans="1:11" ht="21.75" customHeight="1">
      <c r="A46" s="364">
        <v>710</v>
      </c>
      <c r="B46" s="379"/>
      <c r="C46" s="29" t="s">
        <v>21</v>
      </c>
      <c r="D46" s="73"/>
      <c r="E46" s="57">
        <f aca="true" t="shared" si="14" ref="E46:J46">IF(SUM(E47,E49,E54)&gt;0,SUM(E47,E49,E54),"")</f>
        <v>246087</v>
      </c>
      <c r="F46" s="57">
        <f t="shared" si="14"/>
        <v>251000</v>
      </c>
      <c r="G46" s="57">
        <f t="shared" si="14"/>
      </c>
      <c r="H46" s="57">
        <f t="shared" si="14"/>
      </c>
      <c r="I46" s="57">
        <f t="shared" si="14"/>
        <v>251000</v>
      </c>
      <c r="J46" s="57">
        <f t="shared" si="14"/>
      </c>
      <c r="K46" s="212">
        <f t="shared" si="2"/>
        <v>1.019964484105215</v>
      </c>
    </row>
    <row r="47" spans="1:11" ht="24" customHeight="1">
      <c r="A47" s="366"/>
      <c r="B47" s="384">
        <v>71013</v>
      </c>
      <c r="C47" s="41" t="s">
        <v>22</v>
      </c>
      <c r="D47" s="78"/>
      <c r="E47" s="63">
        <f aca="true" t="shared" si="15" ref="E47:J47">IF(SUM(E48:E48)&gt;0,SUM(E48:E48),"")</f>
        <v>30000</v>
      </c>
      <c r="F47" s="63">
        <f t="shared" si="15"/>
        <v>40000</v>
      </c>
      <c r="G47" s="63">
        <f t="shared" si="15"/>
      </c>
      <c r="H47" s="63">
        <f t="shared" si="15"/>
      </c>
      <c r="I47" s="63">
        <f t="shared" si="15"/>
        <v>40000</v>
      </c>
      <c r="J47" s="63">
        <f t="shared" si="15"/>
      </c>
      <c r="K47" s="212">
        <f t="shared" si="2"/>
        <v>1.3333333333333333</v>
      </c>
    </row>
    <row r="48" spans="1:11" ht="63.75" customHeight="1">
      <c r="A48" s="363"/>
      <c r="B48" s="23"/>
      <c r="C48" s="25" t="s">
        <v>124</v>
      </c>
      <c r="D48" s="76" t="s">
        <v>152</v>
      </c>
      <c r="E48" s="59">
        <v>30000</v>
      </c>
      <c r="F48" s="59">
        <v>40000</v>
      </c>
      <c r="G48" s="59"/>
      <c r="H48" s="59"/>
      <c r="I48" s="181">
        <f>F48</f>
        <v>40000</v>
      </c>
      <c r="J48" s="59"/>
      <c r="K48" s="212">
        <f t="shared" si="2"/>
        <v>1.3333333333333333</v>
      </c>
    </row>
    <row r="49" spans="1:11" ht="27" customHeight="1">
      <c r="A49" s="366"/>
      <c r="B49" s="382">
        <v>71014</v>
      </c>
      <c r="C49" s="19" t="s">
        <v>23</v>
      </c>
      <c r="D49" s="71"/>
      <c r="E49" s="52">
        <f aca="true" t="shared" si="16" ref="E49:J49">IF(SUM(E50:E53)&gt;0,SUM(E50:E53),"")</f>
        <v>135500</v>
      </c>
      <c r="F49" s="52">
        <f t="shared" si="16"/>
        <v>98000</v>
      </c>
      <c r="G49" s="52">
        <f t="shared" si="16"/>
      </c>
      <c r="H49" s="52">
        <f t="shared" si="16"/>
      </c>
      <c r="I49" s="52">
        <f t="shared" si="16"/>
        <v>98000</v>
      </c>
      <c r="J49" s="52">
        <f t="shared" si="16"/>
      </c>
      <c r="K49" s="212">
        <f t="shared" si="2"/>
        <v>0.7232472324723247</v>
      </c>
    </row>
    <row r="50" spans="1:11" ht="63.75" customHeight="1">
      <c r="A50" s="363"/>
      <c r="B50" s="23"/>
      <c r="C50" s="25" t="s">
        <v>95</v>
      </c>
      <c r="D50" s="76" t="s">
        <v>152</v>
      </c>
      <c r="E50" s="59">
        <v>10000</v>
      </c>
      <c r="F50" s="59">
        <v>10000</v>
      </c>
      <c r="G50" s="59"/>
      <c r="H50" s="59"/>
      <c r="I50" s="181">
        <f>F50</f>
        <v>10000</v>
      </c>
      <c r="J50" s="59"/>
      <c r="K50" s="212">
        <f t="shared" si="2"/>
        <v>1</v>
      </c>
    </row>
    <row r="51" spans="1:11" ht="63.75" customHeight="1">
      <c r="A51" s="363"/>
      <c r="B51" s="23" t="s">
        <v>229</v>
      </c>
      <c r="C51" s="35" t="s">
        <v>104</v>
      </c>
      <c r="D51" s="76" t="s">
        <v>155</v>
      </c>
      <c r="E51" s="59"/>
      <c r="F51" s="59"/>
      <c r="G51" s="59"/>
      <c r="H51" s="59"/>
      <c r="I51" s="181">
        <f>F51</f>
        <v>0</v>
      </c>
      <c r="J51" s="59"/>
      <c r="K51" s="212">
        <f t="shared" si="2"/>
      </c>
    </row>
    <row r="52" spans="1:11" ht="50.25" customHeight="1">
      <c r="A52" s="363"/>
      <c r="B52" s="85" t="s">
        <v>234</v>
      </c>
      <c r="C52" s="35" t="s">
        <v>104</v>
      </c>
      <c r="D52" s="76" t="s">
        <v>155</v>
      </c>
      <c r="E52" s="59">
        <v>88000</v>
      </c>
      <c r="F52" s="59">
        <v>88000</v>
      </c>
      <c r="G52" s="59"/>
      <c r="H52" s="59"/>
      <c r="I52" s="181">
        <f>F52</f>
        <v>88000</v>
      </c>
      <c r="J52" s="59"/>
      <c r="K52" s="212">
        <f t="shared" si="2"/>
        <v>1</v>
      </c>
    </row>
    <row r="53" spans="1:11" ht="68.25" customHeight="1">
      <c r="A53" s="363"/>
      <c r="B53" s="23"/>
      <c r="C53" s="35" t="s">
        <v>223</v>
      </c>
      <c r="D53" s="76" t="s">
        <v>222</v>
      </c>
      <c r="E53" s="59">
        <v>37500</v>
      </c>
      <c r="F53" s="59"/>
      <c r="G53" s="181">
        <f>F53</f>
        <v>0</v>
      </c>
      <c r="H53" s="59"/>
      <c r="I53" s="59"/>
      <c r="J53" s="59"/>
      <c r="K53" s="212">
        <f t="shared" si="2"/>
      </c>
    </row>
    <row r="54" spans="1:11" ht="18" customHeight="1">
      <c r="A54" s="366"/>
      <c r="B54" s="382">
        <v>71015</v>
      </c>
      <c r="C54" s="19" t="s">
        <v>24</v>
      </c>
      <c r="D54" s="71"/>
      <c r="E54" s="52">
        <f aca="true" t="shared" si="17" ref="E54:J54">IF(SUM(E55:E56)&gt;0,SUM(E55:E56),"")</f>
        <v>80587</v>
      </c>
      <c r="F54" s="52">
        <f t="shared" si="17"/>
        <v>113000</v>
      </c>
      <c r="G54" s="52">
        <f t="shared" si="17"/>
      </c>
      <c r="H54" s="52">
        <f t="shared" si="17"/>
      </c>
      <c r="I54" s="52">
        <f t="shared" si="17"/>
        <v>113000</v>
      </c>
      <c r="J54" s="52">
        <f t="shared" si="17"/>
      </c>
      <c r="K54" s="212">
        <f t="shared" si="2"/>
        <v>1.402211274771365</v>
      </c>
    </row>
    <row r="55" spans="1:11" ht="51.75" customHeight="1">
      <c r="A55" s="363"/>
      <c r="B55" s="23"/>
      <c r="C55" s="25" t="s">
        <v>95</v>
      </c>
      <c r="D55" s="76" t="s">
        <v>152</v>
      </c>
      <c r="E55" s="59">
        <v>76587</v>
      </c>
      <c r="F55" s="59">
        <v>83000</v>
      </c>
      <c r="G55" s="182"/>
      <c r="H55" s="59"/>
      <c r="I55" s="182">
        <f>F55</f>
        <v>83000</v>
      </c>
      <c r="J55" s="59"/>
      <c r="K55" s="212">
        <f t="shared" si="2"/>
        <v>1.0837348375050595</v>
      </c>
    </row>
    <row r="56" spans="1:11" ht="68.25" customHeight="1" thickBot="1">
      <c r="A56" s="363"/>
      <c r="B56" s="23"/>
      <c r="C56" s="35" t="s">
        <v>129</v>
      </c>
      <c r="D56" s="76" t="s">
        <v>161</v>
      </c>
      <c r="E56" s="59">
        <v>4000</v>
      </c>
      <c r="F56" s="59">
        <v>30000</v>
      </c>
      <c r="G56" s="59"/>
      <c r="H56" s="59"/>
      <c r="I56" s="182">
        <f>F56</f>
        <v>30000</v>
      </c>
      <c r="J56" s="59"/>
      <c r="K56" s="398">
        <f t="shared" si="2"/>
        <v>7.5</v>
      </c>
    </row>
    <row r="57" spans="1:11" ht="21" customHeight="1">
      <c r="A57" s="364">
        <v>750</v>
      </c>
      <c r="B57" s="379"/>
      <c r="C57" s="29" t="s">
        <v>25</v>
      </c>
      <c r="D57" s="73"/>
      <c r="E57" s="57">
        <f aca="true" t="shared" si="18" ref="E57:J57">IF(SUM(E58,E62,E64,E69,E71,E73)&gt;0,SUM(E58,E62,E64,E69,E71,E73),"")</f>
        <v>1810733</v>
      </c>
      <c r="F57" s="57">
        <f t="shared" si="18"/>
        <v>1863016</v>
      </c>
      <c r="G57" s="57">
        <f t="shared" si="18"/>
        <v>1199016</v>
      </c>
      <c r="H57" s="57">
        <f t="shared" si="18"/>
      </c>
      <c r="I57" s="57">
        <f t="shared" si="18"/>
        <v>664000</v>
      </c>
      <c r="J57" s="57">
        <f t="shared" si="18"/>
      </c>
      <c r="K57" s="212">
        <f t="shared" si="2"/>
        <v>1.0288739422101436</v>
      </c>
    </row>
    <row r="58" spans="1:11" s="3" customFormat="1" ht="18" customHeight="1">
      <c r="A58" s="362"/>
      <c r="B58" s="382">
        <v>75011</v>
      </c>
      <c r="C58" s="19" t="s">
        <v>26</v>
      </c>
      <c r="D58" s="71"/>
      <c r="E58" s="52">
        <f aca="true" t="shared" si="19" ref="E58:J58">IF(SUM(E59:E61)&gt;0,SUM(E59:E61),"")</f>
        <v>608000</v>
      </c>
      <c r="F58" s="52">
        <f t="shared" si="19"/>
        <v>648000</v>
      </c>
      <c r="G58" s="52">
        <f t="shared" si="19"/>
        <v>7000</v>
      </c>
      <c r="H58" s="52">
        <f t="shared" si="19"/>
      </c>
      <c r="I58" s="52">
        <f t="shared" si="19"/>
        <v>641000</v>
      </c>
      <c r="J58" s="52">
        <f t="shared" si="19"/>
      </c>
      <c r="K58" s="212">
        <f t="shared" si="2"/>
        <v>1.0657894736842106</v>
      </c>
    </row>
    <row r="59" spans="1:11" ht="63.75" customHeight="1">
      <c r="A59" s="363"/>
      <c r="B59" s="23"/>
      <c r="C59" s="25" t="s">
        <v>106</v>
      </c>
      <c r="D59" s="76" t="s">
        <v>157</v>
      </c>
      <c r="E59" s="59">
        <v>465000</v>
      </c>
      <c r="F59" s="59">
        <v>478000</v>
      </c>
      <c r="G59" s="59"/>
      <c r="H59" s="59"/>
      <c r="I59" s="182">
        <f>F59</f>
        <v>478000</v>
      </c>
      <c r="J59" s="59"/>
      <c r="K59" s="212">
        <f t="shared" si="2"/>
        <v>1.027956989247312</v>
      </c>
    </row>
    <row r="60" spans="1:11" ht="63.75" customHeight="1">
      <c r="A60" s="363"/>
      <c r="B60" s="23"/>
      <c r="C60" s="25" t="s">
        <v>95</v>
      </c>
      <c r="D60" s="76" t="s">
        <v>152</v>
      </c>
      <c r="E60" s="59">
        <v>143000</v>
      </c>
      <c r="F60" s="59">
        <v>163000</v>
      </c>
      <c r="G60" s="59"/>
      <c r="H60" s="59"/>
      <c r="I60" s="182">
        <f>F60</f>
        <v>163000</v>
      </c>
      <c r="J60" s="59"/>
      <c r="K60" s="212">
        <f t="shared" si="2"/>
        <v>1.1398601398601398</v>
      </c>
    </row>
    <row r="61" spans="1:11" ht="63.75" customHeight="1">
      <c r="A61" s="363"/>
      <c r="B61" s="23"/>
      <c r="C61" s="35" t="s">
        <v>285</v>
      </c>
      <c r="D61" s="77" t="s">
        <v>153</v>
      </c>
      <c r="E61" s="62"/>
      <c r="F61" s="62">
        <v>7000</v>
      </c>
      <c r="G61" s="59">
        <v>7000</v>
      </c>
      <c r="H61" s="62"/>
      <c r="I61" s="403"/>
      <c r="J61" s="62"/>
      <c r="K61" s="212"/>
    </row>
    <row r="62" spans="1:11" s="3" customFormat="1" ht="24" customHeight="1">
      <c r="A62" s="362"/>
      <c r="B62" s="384">
        <v>75020</v>
      </c>
      <c r="C62" s="41" t="s">
        <v>27</v>
      </c>
      <c r="D62" s="78"/>
      <c r="E62" s="63">
        <f aca="true" t="shared" si="20" ref="E62:J62">IF(SUM(E63:E63)&gt;0,SUM(E63:E63),"")</f>
        <v>900000</v>
      </c>
      <c r="F62" s="63">
        <f t="shared" si="20"/>
        <v>940000</v>
      </c>
      <c r="G62" s="63">
        <f t="shared" si="20"/>
        <v>940000</v>
      </c>
      <c r="H62" s="63">
        <f t="shared" si="20"/>
      </c>
      <c r="I62" s="63">
        <f t="shared" si="20"/>
      </c>
      <c r="J62" s="63">
        <f t="shared" si="20"/>
      </c>
      <c r="K62" s="212">
        <f t="shared" si="2"/>
        <v>1.0444444444444445</v>
      </c>
    </row>
    <row r="63" spans="1:11" ht="15" customHeight="1">
      <c r="A63" s="363"/>
      <c r="B63" s="23"/>
      <c r="C63" s="35" t="s">
        <v>28</v>
      </c>
      <c r="D63" s="76" t="s">
        <v>158</v>
      </c>
      <c r="E63" s="59">
        <v>900000</v>
      </c>
      <c r="F63" s="59">
        <v>940000</v>
      </c>
      <c r="G63" s="182">
        <f>F63</f>
        <v>940000</v>
      </c>
      <c r="H63" s="59"/>
      <c r="I63" s="59"/>
      <c r="J63" s="59"/>
      <c r="K63" s="212">
        <f t="shared" si="2"/>
        <v>1.0444444444444445</v>
      </c>
    </row>
    <row r="64" spans="1:11" s="3" customFormat="1" ht="27.75" customHeight="1">
      <c r="A64" s="362"/>
      <c r="B64" s="382">
        <v>75023</v>
      </c>
      <c r="C64" s="19" t="s">
        <v>85</v>
      </c>
      <c r="D64" s="71"/>
      <c r="E64" s="52">
        <f aca="true" t="shared" si="21" ref="E64:J64">IF(SUM(E65:E68)&gt;0,SUM(E65:E68),"")</f>
        <v>277733</v>
      </c>
      <c r="F64" s="52">
        <f t="shared" si="21"/>
        <v>252016</v>
      </c>
      <c r="G64" s="52">
        <f t="shared" si="21"/>
        <v>252016</v>
      </c>
      <c r="H64" s="52">
        <f t="shared" si="21"/>
      </c>
      <c r="I64" s="52">
        <f t="shared" si="21"/>
      </c>
      <c r="J64" s="52">
        <f t="shared" si="21"/>
      </c>
      <c r="K64" s="212">
        <f t="shared" si="2"/>
        <v>0.9074038735044089</v>
      </c>
    </row>
    <row r="65" spans="1:11" ht="15.75" customHeight="1">
      <c r="A65" s="363"/>
      <c r="B65" s="23"/>
      <c r="C65" s="35" t="s">
        <v>19</v>
      </c>
      <c r="D65" s="76" t="s">
        <v>147</v>
      </c>
      <c r="E65" s="59">
        <v>35000</v>
      </c>
      <c r="F65" s="59">
        <v>17000</v>
      </c>
      <c r="G65" s="182">
        <f>F65</f>
        <v>17000</v>
      </c>
      <c r="H65" s="59"/>
      <c r="I65" s="59"/>
      <c r="J65" s="59"/>
      <c r="K65" s="212">
        <f t="shared" si="2"/>
        <v>0.4857142857142857</v>
      </c>
    </row>
    <row r="66" spans="1:11" ht="95.25" customHeight="1">
      <c r="A66" s="363"/>
      <c r="B66" s="23"/>
      <c r="C66" s="35" t="s">
        <v>128</v>
      </c>
      <c r="D66" s="76" t="s">
        <v>148</v>
      </c>
      <c r="E66" s="59">
        <v>32813</v>
      </c>
      <c r="F66" s="59">
        <v>35016</v>
      </c>
      <c r="G66" s="182">
        <f>F66</f>
        <v>35016</v>
      </c>
      <c r="H66" s="59"/>
      <c r="I66" s="59"/>
      <c r="J66" s="59"/>
      <c r="K66" s="212">
        <f t="shared" si="2"/>
        <v>1.0671380245634352</v>
      </c>
    </row>
    <row r="67" spans="1:11" ht="13.5" customHeight="1">
      <c r="A67" s="363"/>
      <c r="B67" s="23"/>
      <c r="C67" s="35" t="s">
        <v>6</v>
      </c>
      <c r="D67" s="76" t="s">
        <v>159</v>
      </c>
      <c r="E67" s="59">
        <v>200000</v>
      </c>
      <c r="F67" s="59">
        <v>200000</v>
      </c>
      <c r="G67" s="182">
        <f>F67</f>
        <v>200000</v>
      </c>
      <c r="H67" s="59"/>
      <c r="I67" s="59"/>
      <c r="J67" s="59"/>
      <c r="K67" s="212">
        <f t="shared" si="2"/>
        <v>1</v>
      </c>
    </row>
    <row r="68" spans="1:11" ht="13.5" customHeight="1">
      <c r="A68" s="363"/>
      <c r="B68" s="85"/>
      <c r="C68" s="35" t="s">
        <v>15</v>
      </c>
      <c r="D68" s="76" t="s">
        <v>145</v>
      </c>
      <c r="E68" s="59">
        <v>9920</v>
      </c>
      <c r="F68" s="59">
        <v>0</v>
      </c>
      <c r="G68" s="182">
        <f>F68</f>
        <v>0</v>
      </c>
      <c r="H68" s="59"/>
      <c r="I68" s="59"/>
      <c r="J68" s="59"/>
      <c r="K68" s="212">
        <f t="shared" si="2"/>
        <v>0</v>
      </c>
    </row>
    <row r="69" spans="1:11" s="3" customFormat="1" ht="18" customHeight="1">
      <c r="A69" s="362"/>
      <c r="B69" s="384">
        <v>75045</v>
      </c>
      <c r="C69" s="41" t="s">
        <v>29</v>
      </c>
      <c r="D69" s="78"/>
      <c r="E69" s="63">
        <f aca="true" t="shared" si="22" ref="E69:J69">IF(SUM(E70:E70)&gt;0,SUM(E70:E70),"")</f>
        <v>25000</v>
      </c>
      <c r="F69" s="63">
        <f t="shared" si="22"/>
        <v>23000</v>
      </c>
      <c r="G69" s="63">
        <f t="shared" si="22"/>
      </c>
      <c r="H69" s="63">
        <f t="shared" si="22"/>
      </c>
      <c r="I69" s="63">
        <f t="shared" si="22"/>
        <v>23000</v>
      </c>
      <c r="J69" s="63">
        <f t="shared" si="22"/>
      </c>
      <c r="K69" s="212">
        <f t="shared" si="2"/>
        <v>0.92</v>
      </c>
    </row>
    <row r="70" spans="1:11" ht="66" customHeight="1">
      <c r="A70" s="363"/>
      <c r="B70" s="23"/>
      <c r="C70" s="25" t="s">
        <v>95</v>
      </c>
      <c r="D70" s="76" t="s">
        <v>152</v>
      </c>
      <c r="E70" s="59">
        <v>25000</v>
      </c>
      <c r="F70" s="59">
        <v>23000</v>
      </c>
      <c r="G70" s="59"/>
      <c r="H70" s="59"/>
      <c r="I70" s="182">
        <f>F70</f>
        <v>23000</v>
      </c>
      <c r="J70" s="59"/>
      <c r="K70" s="212">
        <f t="shared" si="2"/>
        <v>0.92</v>
      </c>
    </row>
    <row r="71" spans="1:11" s="3" customFormat="1" ht="27" customHeight="1">
      <c r="A71" s="362"/>
      <c r="B71" s="382">
        <v>75054</v>
      </c>
      <c r="C71" s="19" t="s">
        <v>138</v>
      </c>
      <c r="D71" s="71"/>
      <c r="E71" s="52">
        <f aca="true" t="shared" si="23" ref="E71:J71">IF(SUM(E72:E72)&gt;0,SUM(E72:E72),"")</f>
      </c>
      <c r="F71" s="52">
        <f t="shared" si="23"/>
      </c>
      <c r="G71" s="52">
        <f t="shared" si="23"/>
      </c>
      <c r="H71" s="52">
        <f t="shared" si="23"/>
      </c>
      <c r="I71" s="52">
        <f t="shared" si="23"/>
      </c>
      <c r="J71" s="52">
        <f t="shared" si="23"/>
      </c>
      <c r="K71" s="212">
        <f t="shared" si="2"/>
      </c>
    </row>
    <row r="72" spans="1:11" ht="65.25" customHeight="1">
      <c r="A72" s="363"/>
      <c r="B72" s="23"/>
      <c r="C72" s="25" t="s">
        <v>106</v>
      </c>
      <c r="D72" s="76" t="s">
        <v>157</v>
      </c>
      <c r="E72" s="59"/>
      <c r="F72" s="59">
        <v>0</v>
      </c>
      <c r="G72" s="59">
        <v>0</v>
      </c>
      <c r="H72" s="59"/>
      <c r="I72" s="182">
        <f>F72</f>
        <v>0</v>
      </c>
      <c r="J72" s="59"/>
      <c r="K72" s="212">
        <f t="shared" si="2"/>
      </c>
    </row>
    <row r="73" spans="1:11" s="3" customFormat="1" ht="18" customHeight="1">
      <c r="A73" s="362"/>
      <c r="B73" s="382">
        <v>75095</v>
      </c>
      <c r="C73" s="19" t="s">
        <v>8</v>
      </c>
      <c r="D73" s="71"/>
      <c r="E73" s="52">
        <f aca="true" t="shared" si="24" ref="E73:J73">IF(SUM(E74:E74)&gt;0,SUM(E74:E74),"")</f>
      </c>
      <c r="F73" s="52">
        <f t="shared" si="24"/>
      </c>
      <c r="G73" s="52">
        <f t="shared" si="24"/>
      </c>
      <c r="H73" s="52">
        <f t="shared" si="24"/>
      </c>
      <c r="I73" s="52">
        <f t="shared" si="24"/>
      </c>
      <c r="J73" s="52">
        <f t="shared" si="24"/>
      </c>
      <c r="K73" s="212">
        <f t="shared" si="2"/>
      </c>
    </row>
    <row r="74" spans="1:11" ht="27.75" customHeight="1" thickBot="1">
      <c r="A74" s="363"/>
      <c r="B74" s="23"/>
      <c r="C74" s="35"/>
      <c r="D74" s="76"/>
      <c r="E74" s="59"/>
      <c r="F74" s="59">
        <v>0</v>
      </c>
      <c r="G74" s="182">
        <f>F74</f>
        <v>0</v>
      </c>
      <c r="H74" s="59"/>
      <c r="I74" s="59"/>
      <c r="J74" s="59"/>
      <c r="K74" s="398">
        <f t="shared" si="2"/>
      </c>
    </row>
    <row r="75" spans="1:11" s="1" customFormat="1" ht="57.75" customHeight="1" thickBot="1">
      <c r="A75" s="364">
        <v>751</v>
      </c>
      <c r="B75" s="379"/>
      <c r="C75" s="29" t="s">
        <v>30</v>
      </c>
      <c r="D75" s="73"/>
      <c r="E75" s="57">
        <f aca="true" t="shared" si="25" ref="E75:J75">IF(SUM(E76,E79,E81)&gt;0,SUM(E76,E79,E81),"")</f>
        <v>181965</v>
      </c>
      <c r="F75" s="57">
        <f t="shared" si="25"/>
        <v>7869</v>
      </c>
      <c r="G75" s="57">
        <f t="shared" si="25"/>
      </c>
      <c r="H75" s="57">
        <f t="shared" si="25"/>
      </c>
      <c r="I75" s="57">
        <f t="shared" si="25"/>
        <v>7869</v>
      </c>
      <c r="J75" s="57">
        <f t="shared" si="25"/>
      </c>
      <c r="K75" s="212">
        <f t="shared" si="2"/>
        <v>0.04324458000164867</v>
      </c>
    </row>
    <row r="76" spans="1:11" s="3" customFormat="1" ht="33.75" customHeight="1">
      <c r="A76" s="362"/>
      <c r="B76" s="382">
        <v>75101</v>
      </c>
      <c r="C76" s="19" t="s">
        <v>86</v>
      </c>
      <c r="D76" s="71"/>
      <c r="E76" s="116">
        <f aca="true" t="shared" si="26" ref="E76:J76">IF(SUM(E77,E78)&gt;0,SUM(E77,E78),"")</f>
        <v>7301</v>
      </c>
      <c r="F76" s="116">
        <f t="shared" si="26"/>
        <v>7869</v>
      </c>
      <c r="G76" s="116">
        <f t="shared" si="26"/>
      </c>
      <c r="H76" s="116">
        <f t="shared" si="26"/>
      </c>
      <c r="I76" s="116">
        <f t="shared" si="26"/>
        <v>7869</v>
      </c>
      <c r="J76" s="116">
        <f t="shared" si="26"/>
      </c>
      <c r="K76" s="212">
        <f t="shared" si="2"/>
        <v>1.0777975619778113</v>
      </c>
    </row>
    <row r="77" spans="1:11" s="3" customFormat="1" ht="64.5" customHeight="1">
      <c r="A77" s="362"/>
      <c r="B77" s="385"/>
      <c r="C77" s="25" t="s">
        <v>106</v>
      </c>
      <c r="D77" s="117" t="s">
        <v>157</v>
      </c>
      <c r="E77" s="120">
        <v>7301</v>
      </c>
      <c r="F77" s="120">
        <v>7869</v>
      </c>
      <c r="G77" s="120"/>
      <c r="H77" s="120"/>
      <c r="I77" s="120">
        <f>F77</f>
        <v>7869</v>
      </c>
      <c r="J77" s="120"/>
      <c r="K77" s="212">
        <f t="shared" si="2"/>
        <v>1.0777975619778113</v>
      </c>
    </row>
    <row r="78" spans="1:11" ht="18.75" customHeight="1">
      <c r="A78" s="363"/>
      <c r="B78" s="23"/>
      <c r="C78" s="25"/>
      <c r="D78" s="76"/>
      <c r="E78" s="59"/>
      <c r="F78" s="59"/>
      <c r="G78" s="59"/>
      <c r="H78" s="59"/>
      <c r="I78" s="59"/>
      <c r="J78" s="59"/>
      <c r="K78" s="212">
        <f t="shared" si="2"/>
      </c>
    </row>
    <row r="79" spans="1:11" ht="24" customHeight="1">
      <c r="A79" s="363"/>
      <c r="B79" s="386">
        <v>75108</v>
      </c>
      <c r="C79" s="110" t="s">
        <v>228</v>
      </c>
      <c r="D79" s="111"/>
      <c r="E79" s="167">
        <f aca="true" t="shared" si="27" ref="E79:J81">IF(SUM(E80)&gt;0,SUM(E80),"")</f>
        <v>70901</v>
      </c>
      <c r="F79" s="167">
        <f t="shared" si="27"/>
      </c>
      <c r="G79" s="167">
        <f t="shared" si="27"/>
      </c>
      <c r="H79" s="167">
        <f t="shared" si="27"/>
      </c>
      <c r="I79" s="167">
        <f t="shared" si="27"/>
      </c>
      <c r="J79" s="167">
        <f t="shared" si="27"/>
      </c>
      <c r="K79" s="212">
        <f t="shared" si="2"/>
      </c>
    </row>
    <row r="80" spans="1:11" ht="72.75" customHeight="1">
      <c r="A80" s="363"/>
      <c r="B80" s="23"/>
      <c r="C80" s="25" t="s">
        <v>106</v>
      </c>
      <c r="D80" s="76" t="s">
        <v>157</v>
      </c>
      <c r="E80" s="59">
        <v>70901</v>
      </c>
      <c r="F80" s="59"/>
      <c r="G80" s="59"/>
      <c r="H80" s="59"/>
      <c r="I80" s="182">
        <f>F80</f>
        <v>0</v>
      </c>
      <c r="J80" s="59"/>
      <c r="K80" s="212">
        <f aca="true" t="shared" si="28" ref="K80:K149">IF(AND(F80&lt;&gt;"",E80&lt;&gt;""),F80/E80,"")</f>
      </c>
    </row>
    <row r="81" spans="1:11" s="3" customFormat="1" ht="29.25" customHeight="1">
      <c r="A81" s="362"/>
      <c r="B81" s="382">
        <v>75110</v>
      </c>
      <c r="C81" s="19" t="s">
        <v>187</v>
      </c>
      <c r="D81" s="71"/>
      <c r="E81" s="167">
        <f t="shared" si="27"/>
        <v>103763</v>
      </c>
      <c r="F81" s="167">
        <f t="shared" si="27"/>
      </c>
      <c r="G81" s="167">
        <f t="shared" si="27"/>
      </c>
      <c r="H81" s="167">
        <f t="shared" si="27"/>
      </c>
      <c r="I81" s="167">
        <f t="shared" si="27"/>
      </c>
      <c r="J81" s="167">
        <f t="shared" si="27"/>
      </c>
      <c r="K81" s="212">
        <f t="shared" si="28"/>
      </c>
    </row>
    <row r="82" spans="1:11" ht="66.75" customHeight="1" thickBot="1">
      <c r="A82" s="363"/>
      <c r="B82" s="23"/>
      <c r="C82" s="25" t="s">
        <v>106</v>
      </c>
      <c r="D82" s="76" t="s">
        <v>157</v>
      </c>
      <c r="E82" s="59">
        <v>103763</v>
      </c>
      <c r="F82" s="59"/>
      <c r="G82" s="59"/>
      <c r="H82" s="59"/>
      <c r="I82" s="182">
        <f>F82</f>
        <v>0</v>
      </c>
      <c r="J82" s="59"/>
      <c r="K82" s="398">
        <f t="shared" si="28"/>
      </c>
    </row>
    <row r="83" spans="1:11" s="1" customFormat="1" ht="30" customHeight="1">
      <c r="A83" s="364">
        <v>754</v>
      </c>
      <c r="B83" s="379"/>
      <c r="C83" s="29" t="s">
        <v>31</v>
      </c>
      <c r="D83" s="73"/>
      <c r="E83" s="57">
        <f aca="true" t="shared" si="29" ref="E83:J83">IF(SUM(E84,E89)&gt;0,SUM(E84,E89),"")</f>
        <v>3610560</v>
      </c>
      <c r="F83" s="57">
        <f t="shared" si="29"/>
        <v>3815000</v>
      </c>
      <c r="G83" s="57">
        <f t="shared" si="29"/>
        <v>10000</v>
      </c>
      <c r="H83" s="57">
        <f t="shared" si="29"/>
      </c>
      <c r="I83" s="57">
        <f t="shared" si="29"/>
        <v>3805000</v>
      </c>
      <c r="J83" s="57">
        <f t="shared" si="29"/>
      </c>
      <c r="K83" s="212">
        <f t="shared" si="28"/>
        <v>1.0566227953558451</v>
      </c>
    </row>
    <row r="84" spans="1:11" s="3" customFormat="1" ht="30" customHeight="1">
      <c r="A84" s="362"/>
      <c r="B84" s="382">
        <v>75411</v>
      </c>
      <c r="C84" s="19" t="s">
        <v>32</v>
      </c>
      <c r="D84" s="71"/>
      <c r="E84" s="63">
        <f aca="true" t="shared" si="30" ref="E84:J84">IF(SUM(E85:E88)&gt;0,SUM(E85:E88),"")</f>
        <v>3600560</v>
      </c>
      <c r="F84" s="63">
        <f t="shared" si="30"/>
        <v>3805000</v>
      </c>
      <c r="G84" s="63">
        <f t="shared" si="30"/>
      </c>
      <c r="H84" s="63">
        <f t="shared" si="30"/>
      </c>
      <c r="I84" s="63">
        <f t="shared" si="30"/>
        <v>3805000</v>
      </c>
      <c r="J84" s="63">
        <f t="shared" si="30"/>
      </c>
      <c r="K84" s="212">
        <f t="shared" si="28"/>
        <v>1.0567800564356655</v>
      </c>
    </row>
    <row r="85" spans="1:11" ht="63" customHeight="1">
      <c r="A85" s="363"/>
      <c r="B85" s="23"/>
      <c r="C85" s="25" t="s">
        <v>95</v>
      </c>
      <c r="D85" s="76" t="s">
        <v>152</v>
      </c>
      <c r="E85" s="58">
        <v>3380560</v>
      </c>
      <c r="F85" s="58">
        <v>3505000</v>
      </c>
      <c r="G85" s="58"/>
      <c r="H85" s="58"/>
      <c r="I85" s="183">
        <f>F85</f>
        <v>3505000</v>
      </c>
      <c r="J85" s="58"/>
      <c r="K85" s="212">
        <f t="shared" si="28"/>
        <v>1.0368104692713633</v>
      </c>
    </row>
    <row r="86" spans="1:11" ht="63" customHeight="1">
      <c r="A86" s="363"/>
      <c r="B86" s="23"/>
      <c r="C86" s="35" t="s">
        <v>129</v>
      </c>
      <c r="D86" s="76" t="s">
        <v>161</v>
      </c>
      <c r="E86" s="58">
        <v>160000</v>
      </c>
      <c r="F86" s="58">
        <v>300000</v>
      </c>
      <c r="G86" s="58"/>
      <c r="H86" s="58"/>
      <c r="I86" s="183">
        <f>F86</f>
        <v>300000</v>
      </c>
      <c r="J86" s="58"/>
      <c r="K86" s="212">
        <f t="shared" si="28"/>
        <v>1.875</v>
      </c>
    </row>
    <row r="87" spans="1:11" ht="53.25" customHeight="1">
      <c r="A87" s="363"/>
      <c r="B87" s="23"/>
      <c r="C87" s="35" t="s">
        <v>107</v>
      </c>
      <c r="D87" s="76" t="s">
        <v>162</v>
      </c>
      <c r="E87" s="58">
        <v>30000</v>
      </c>
      <c r="F87" s="58"/>
      <c r="G87" s="58"/>
      <c r="H87" s="58"/>
      <c r="I87" s="183">
        <f>F87</f>
        <v>0</v>
      </c>
      <c r="J87" s="58"/>
      <c r="K87" s="212">
        <f t="shared" si="28"/>
      </c>
    </row>
    <row r="88" spans="1:11" ht="66" customHeight="1">
      <c r="A88" s="363"/>
      <c r="B88" s="85"/>
      <c r="C88" s="35" t="s">
        <v>130</v>
      </c>
      <c r="D88" s="76" t="s">
        <v>163</v>
      </c>
      <c r="E88" s="58">
        <v>30000</v>
      </c>
      <c r="F88" s="58"/>
      <c r="G88" s="58"/>
      <c r="H88" s="58"/>
      <c r="I88" s="183">
        <f>F88</f>
        <v>0</v>
      </c>
      <c r="J88" s="58"/>
      <c r="K88" s="212">
        <f t="shared" si="28"/>
      </c>
    </row>
    <row r="89" spans="1:11" s="3" customFormat="1" ht="21" customHeight="1">
      <c r="A89" s="362"/>
      <c r="B89" s="384">
        <v>75416</v>
      </c>
      <c r="C89" s="41" t="s">
        <v>33</v>
      </c>
      <c r="D89" s="78"/>
      <c r="E89" s="63">
        <f aca="true" t="shared" si="31" ref="E89:J89">IF(SUM(E90)&gt;0,SUM(E90),"")</f>
        <v>10000</v>
      </c>
      <c r="F89" s="63">
        <f t="shared" si="31"/>
        <v>10000</v>
      </c>
      <c r="G89" s="63">
        <f t="shared" si="31"/>
        <v>10000</v>
      </c>
      <c r="H89" s="63">
        <f t="shared" si="31"/>
      </c>
      <c r="I89" s="63">
        <f t="shared" si="31"/>
      </c>
      <c r="J89" s="63">
        <f t="shared" si="31"/>
      </c>
      <c r="K89" s="212">
        <f t="shared" si="28"/>
        <v>1</v>
      </c>
    </row>
    <row r="90" spans="1:11" ht="27.75" customHeight="1" thickBot="1">
      <c r="A90" s="363"/>
      <c r="B90" s="23"/>
      <c r="C90" s="35" t="s">
        <v>105</v>
      </c>
      <c r="D90" s="76" t="s">
        <v>156</v>
      </c>
      <c r="E90" s="58">
        <v>10000</v>
      </c>
      <c r="F90" s="58">
        <v>10000</v>
      </c>
      <c r="G90" s="183">
        <f>F90</f>
        <v>10000</v>
      </c>
      <c r="H90" s="58"/>
      <c r="I90" s="58"/>
      <c r="J90" s="58"/>
      <c r="K90" s="398">
        <f t="shared" si="28"/>
        <v>1</v>
      </c>
    </row>
    <row r="91" spans="1:11" s="1" customFormat="1" ht="76.5" customHeight="1">
      <c r="A91" s="364">
        <v>756</v>
      </c>
      <c r="B91" s="379"/>
      <c r="C91" s="29" t="s">
        <v>265</v>
      </c>
      <c r="D91" s="73"/>
      <c r="E91" s="57">
        <f aca="true" t="shared" si="32" ref="E91:J91">IF(SUM(E92,E95,E107,E111,E113,E116)&gt;0,SUM(E92,E95,E107,E111,E113,E116),"")</f>
        <v>34748290</v>
      </c>
      <c r="F91" s="57">
        <f t="shared" si="32"/>
        <v>43876244</v>
      </c>
      <c r="G91" s="57">
        <f t="shared" si="32"/>
        <v>43876244</v>
      </c>
      <c r="H91" s="57">
        <f t="shared" si="32"/>
      </c>
      <c r="I91" s="57">
        <f t="shared" si="32"/>
      </c>
      <c r="J91" s="57">
        <f t="shared" si="32"/>
      </c>
      <c r="K91" s="212">
        <f t="shared" si="28"/>
        <v>1.2626878617624062</v>
      </c>
    </row>
    <row r="92" spans="1:11" s="3" customFormat="1" ht="38.25" customHeight="1">
      <c r="A92" s="362"/>
      <c r="B92" s="382">
        <v>75601</v>
      </c>
      <c r="C92" s="19" t="s">
        <v>34</v>
      </c>
      <c r="D92" s="71"/>
      <c r="E92" s="52">
        <f aca="true" t="shared" si="33" ref="E92:J92">IF(SUM(E93:E94)&gt;0,SUM(E93:E94),"")</f>
        <v>712000</v>
      </c>
      <c r="F92" s="52">
        <f t="shared" si="33"/>
        <v>555000</v>
      </c>
      <c r="G92" s="52">
        <f t="shared" si="33"/>
        <v>555000</v>
      </c>
      <c r="H92" s="52">
        <f t="shared" si="33"/>
      </c>
      <c r="I92" s="52">
        <f t="shared" si="33"/>
      </c>
      <c r="J92" s="52">
        <f t="shared" si="33"/>
      </c>
      <c r="K92" s="212">
        <f t="shared" si="28"/>
        <v>0.7794943820224719</v>
      </c>
    </row>
    <row r="93" spans="1:11" ht="39" customHeight="1">
      <c r="A93" s="363"/>
      <c r="B93" s="23"/>
      <c r="C93" s="35" t="s">
        <v>108</v>
      </c>
      <c r="D93" s="76" t="s">
        <v>164</v>
      </c>
      <c r="E93" s="59">
        <v>700000</v>
      </c>
      <c r="F93" s="59">
        <v>550000</v>
      </c>
      <c r="G93" s="183">
        <f>F93</f>
        <v>550000</v>
      </c>
      <c r="H93" s="59"/>
      <c r="I93" s="59"/>
      <c r="J93" s="59"/>
      <c r="K93" s="212">
        <f t="shared" si="28"/>
        <v>0.7857142857142857</v>
      </c>
    </row>
    <row r="94" spans="1:11" ht="27.75" customHeight="1">
      <c r="A94" s="363"/>
      <c r="B94" s="23"/>
      <c r="C94" s="35" t="s">
        <v>102</v>
      </c>
      <c r="D94" s="76" t="s">
        <v>151</v>
      </c>
      <c r="E94" s="59">
        <v>12000</v>
      </c>
      <c r="F94" s="59">
        <v>5000</v>
      </c>
      <c r="G94" s="183">
        <f>F94</f>
        <v>5000</v>
      </c>
      <c r="H94" s="59"/>
      <c r="I94" s="59"/>
      <c r="J94" s="59"/>
      <c r="K94" s="212">
        <f t="shared" si="28"/>
        <v>0.4166666666666667</v>
      </c>
    </row>
    <row r="95" spans="1:11" s="3" customFormat="1" ht="66.75" customHeight="1">
      <c r="A95" s="362"/>
      <c r="B95" s="382">
        <v>75615</v>
      </c>
      <c r="C95" s="19" t="s">
        <v>266</v>
      </c>
      <c r="D95" s="71"/>
      <c r="E95" s="52">
        <f aca="true" t="shared" si="34" ref="E95:J95">IF(SUM(E96:E106)&gt;0,SUM(E96:E106),"")</f>
        <v>17022554</v>
      </c>
      <c r="F95" s="52">
        <f t="shared" si="34"/>
        <v>17745280</v>
      </c>
      <c r="G95" s="52">
        <f t="shared" si="34"/>
        <v>17745280</v>
      </c>
      <c r="H95" s="52">
        <f t="shared" si="34"/>
      </c>
      <c r="I95" s="52">
        <f t="shared" si="34"/>
      </c>
      <c r="J95" s="52">
        <f t="shared" si="34"/>
      </c>
      <c r="K95" s="212">
        <f t="shared" si="28"/>
        <v>1.0424569662108283</v>
      </c>
    </row>
    <row r="96" spans="1:11" ht="15.75" customHeight="1">
      <c r="A96" s="363"/>
      <c r="B96" s="23" t="s">
        <v>219</v>
      </c>
      <c r="C96" s="35" t="s">
        <v>35</v>
      </c>
      <c r="D96" s="76" t="s">
        <v>165</v>
      </c>
      <c r="E96" s="58">
        <v>13921020</v>
      </c>
      <c r="F96" s="58">
        <v>14417405</v>
      </c>
      <c r="G96" s="183">
        <f>F96</f>
        <v>14417405</v>
      </c>
      <c r="H96" s="58"/>
      <c r="I96" s="58"/>
      <c r="J96" s="58"/>
      <c r="K96" s="212">
        <f t="shared" si="28"/>
        <v>1.0356572291398187</v>
      </c>
    </row>
    <row r="97" spans="1:11" ht="15" customHeight="1">
      <c r="A97" s="363"/>
      <c r="B97" s="23"/>
      <c r="C97" s="35" t="s">
        <v>38</v>
      </c>
      <c r="D97" s="76" t="s">
        <v>168</v>
      </c>
      <c r="E97" s="58">
        <v>52716</v>
      </c>
      <c r="F97" s="58">
        <v>71000</v>
      </c>
      <c r="G97" s="183">
        <f aca="true" t="shared" si="35" ref="G97:G105">F97</f>
        <v>71000</v>
      </c>
      <c r="H97" s="58"/>
      <c r="I97" s="58"/>
      <c r="J97" s="58"/>
      <c r="K97" s="212">
        <f t="shared" si="28"/>
        <v>1.3468396691706503</v>
      </c>
    </row>
    <row r="98" spans="1:11" ht="15" customHeight="1">
      <c r="A98" s="363"/>
      <c r="B98" s="23"/>
      <c r="C98" s="35" t="s">
        <v>39</v>
      </c>
      <c r="D98" s="76" t="s">
        <v>169</v>
      </c>
      <c r="E98" s="58">
        <v>100</v>
      </c>
      <c r="F98" s="58">
        <v>100</v>
      </c>
      <c r="G98" s="183">
        <f t="shared" si="35"/>
        <v>100</v>
      </c>
      <c r="H98" s="58"/>
      <c r="I98" s="58"/>
      <c r="J98" s="58"/>
      <c r="K98" s="212">
        <f t="shared" si="28"/>
        <v>1</v>
      </c>
    </row>
    <row r="99" spans="1:11" ht="15" customHeight="1">
      <c r="A99" s="363"/>
      <c r="B99" s="23" t="s">
        <v>219</v>
      </c>
      <c r="C99" s="35" t="s">
        <v>36</v>
      </c>
      <c r="D99" s="76" t="s">
        <v>166</v>
      </c>
      <c r="E99" s="58">
        <v>1125310</v>
      </c>
      <c r="F99" s="58">
        <v>1302775</v>
      </c>
      <c r="G99" s="183">
        <f t="shared" si="35"/>
        <v>1302775</v>
      </c>
      <c r="H99" s="58"/>
      <c r="I99" s="58"/>
      <c r="J99" s="58"/>
      <c r="K99" s="212">
        <f t="shared" si="28"/>
        <v>1.1577032106708374</v>
      </c>
    </row>
    <row r="100" spans="1:11" ht="15" customHeight="1">
      <c r="A100" s="363"/>
      <c r="B100" s="23"/>
      <c r="C100" s="35" t="s">
        <v>40</v>
      </c>
      <c r="D100" s="76" t="s">
        <v>170</v>
      </c>
      <c r="E100" s="58">
        <v>203000</v>
      </c>
      <c r="F100" s="58">
        <v>200000</v>
      </c>
      <c r="G100" s="183">
        <f t="shared" si="35"/>
        <v>200000</v>
      </c>
      <c r="H100" s="58"/>
      <c r="I100" s="58"/>
      <c r="J100" s="58"/>
      <c r="K100" s="212">
        <f t="shared" si="28"/>
        <v>0.9852216748768473</v>
      </c>
    </row>
    <row r="101" spans="1:11" ht="15" customHeight="1">
      <c r="A101" s="363"/>
      <c r="B101" s="23"/>
      <c r="C101" s="35" t="s">
        <v>109</v>
      </c>
      <c r="D101" s="76" t="s">
        <v>171</v>
      </c>
      <c r="E101" s="58">
        <v>86820</v>
      </c>
      <c r="F101" s="58">
        <v>93000</v>
      </c>
      <c r="G101" s="183">
        <f t="shared" si="35"/>
        <v>93000</v>
      </c>
      <c r="H101" s="58"/>
      <c r="I101" s="58"/>
      <c r="J101" s="58"/>
      <c r="K101" s="212">
        <f t="shared" si="28"/>
        <v>1.0711817553559089</v>
      </c>
    </row>
    <row r="102" spans="1:11" ht="15" customHeight="1">
      <c r="A102" s="363"/>
      <c r="B102" s="23"/>
      <c r="C102" s="35" t="s">
        <v>110</v>
      </c>
      <c r="D102" s="76" t="s">
        <v>172</v>
      </c>
      <c r="E102" s="58">
        <v>318000</v>
      </c>
      <c r="F102" s="58">
        <v>330000</v>
      </c>
      <c r="G102" s="183">
        <f t="shared" si="35"/>
        <v>330000</v>
      </c>
      <c r="H102" s="58"/>
      <c r="I102" s="58"/>
      <c r="J102" s="58"/>
      <c r="K102" s="212">
        <f t="shared" si="28"/>
        <v>1.0377358490566038</v>
      </c>
    </row>
    <row r="103" spans="1:11" ht="27" customHeight="1">
      <c r="A103" s="363"/>
      <c r="B103" s="23"/>
      <c r="C103" s="35" t="s">
        <v>111</v>
      </c>
      <c r="D103" s="76" t="s">
        <v>173</v>
      </c>
      <c r="E103" s="58">
        <v>104900</v>
      </c>
      <c r="F103" s="58">
        <v>130000</v>
      </c>
      <c r="G103" s="183">
        <f t="shared" si="35"/>
        <v>130000</v>
      </c>
      <c r="H103" s="58"/>
      <c r="I103" s="58"/>
      <c r="J103" s="58"/>
      <c r="K103" s="212">
        <f t="shared" si="28"/>
        <v>1.2392755004766445</v>
      </c>
    </row>
    <row r="104" spans="1:11" ht="14.25" customHeight="1">
      <c r="A104" s="363"/>
      <c r="B104" s="23" t="s">
        <v>219</v>
      </c>
      <c r="C104" s="35" t="s">
        <v>37</v>
      </c>
      <c r="D104" s="76" t="s">
        <v>167</v>
      </c>
      <c r="E104" s="58">
        <v>1100000</v>
      </c>
      <c r="F104" s="58">
        <v>1200000</v>
      </c>
      <c r="G104" s="183">
        <f t="shared" si="35"/>
        <v>1200000</v>
      </c>
      <c r="H104" s="58"/>
      <c r="I104" s="58"/>
      <c r="J104" s="58"/>
      <c r="K104" s="212">
        <f t="shared" si="28"/>
        <v>1.0909090909090908</v>
      </c>
    </row>
    <row r="105" spans="1:11" ht="24.75" customHeight="1">
      <c r="A105" s="363"/>
      <c r="B105" s="85"/>
      <c r="C105" s="35" t="s">
        <v>102</v>
      </c>
      <c r="D105" s="76" t="s">
        <v>151</v>
      </c>
      <c r="E105" s="58">
        <v>1000</v>
      </c>
      <c r="F105" s="58">
        <v>1000</v>
      </c>
      <c r="G105" s="183">
        <f t="shared" si="35"/>
        <v>1000</v>
      </c>
      <c r="H105" s="58"/>
      <c r="I105" s="58"/>
      <c r="J105" s="58"/>
      <c r="K105" s="212">
        <f t="shared" si="28"/>
        <v>1</v>
      </c>
    </row>
    <row r="106" spans="1:11" ht="51.75" customHeight="1">
      <c r="A106" s="363"/>
      <c r="B106" s="23"/>
      <c r="C106" s="35" t="s">
        <v>104</v>
      </c>
      <c r="D106" s="77" t="s">
        <v>155</v>
      </c>
      <c r="E106" s="61">
        <v>109688</v>
      </c>
      <c r="F106" s="61"/>
      <c r="G106" s="184"/>
      <c r="H106" s="61"/>
      <c r="I106" s="61"/>
      <c r="J106" s="61"/>
      <c r="K106" s="212"/>
    </row>
    <row r="107" spans="1:11" s="3" customFormat="1" ht="40.5" customHeight="1">
      <c r="A107" s="362"/>
      <c r="B107" s="384">
        <v>75618</v>
      </c>
      <c r="C107" s="41" t="s">
        <v>131</v>
      </c>
      <c r="D107" s="78"/>
      <c r="E107" s="63">
        <f aca="true" t="shared" si="36" ref="E107:J107">IF(SUM(E108:E110)&gt;0,SUM(E108:E110),"")</f>
        <v>1420700</v>
      </c>
      <c r="F107" s="63">
        <f t="shared" si="36"/>
        <v>1705000</v>
      </c>
      <c r="G107" s="63">
        <f t="shared" si="36"/>
        <v>1705000</v>
      </c>
      <c r="H107" s="63">
        <f t="shared" si="36"/>
      </c>
      <c r="I107" s="63">
        <f t="shared" si="36"/>
      </c>
      <c r="J107" s="63">
        <f t="shared" si="36"/>
      </c>
      <c r="K107" s="212">
        <f t="shared" si="28"/>
        <v>1.2001126205391708</v>
      </c>
    </row>
    <row r="108" spans="1:11" ht="14.25" customHeight="1">
      <c r="A108" s="363"/>
      <c r="B108" s="23"/>
      <c r="C108" s="35" t="s">
        <v>41</v>
      </c>
      <c r="D108" s="76" t="s">
        <v>174</v>
      </c>
      <c r="E108" s="58">
        <v>880000</v>
      </c>
      <c r="F108" s="58">
        <v>1100000</v>
      </c>
      <c r="G108" s="183">
        <f>F108</f>
        <v>1100000</v>
      </c>
      <c r="H108" s="58"/>
      <c r="I108" s="58"/>
      <c r="J108" s="58"/>
      <c r="K108" s="212">
        <f t="shared" si="28"/>
        <v>1.25</v>
      </c>
    </row>
    <row r="109" spans="1:11" ht="24.75" customHeight="1">
      <c r="A109" s="363"/>
      <c r="B109" s="23"/>
      <c r="C109" s="35" t="s">
        <v>126</v>
      </c>
      <c r="D109" s="76" t="s">
        <v>151</v>
      </c>
      <c r="E109" s="58">
        <v>4000</v>
      </c>
      <c r="F109" s="58">
        <v>5000</v>
      </c>
      <c r="G109" s="183">
        <f>F109</f>
        <v>5000</v>
      </c>
      <c r="H109" s="58"/>
      <c r="I109" s="58"/>
      <c r="J109" s="58"/>
      <c r="K109" s="212">
        <f t="shared" si="28"/>
        <v>1.25</v>
      </c>
    </row>
    <row r="110" spans="1:11" ht="28.5" customHeight="1">
      <c r="A110" s="363"/>
      <c r="B110" s="23"/>
      <c r="C110" s="35" t="s">
        <v>83</v>
      </c>
      <c r="D110" s="76" t="s">
        <v>160</v>
      </c>
      <c r="E110" s="58">
        <v>536700</v>
      </c>
      <c r="F110" s="58">
        <v>600000</v>
      </c>
      <c r="G110" s="183">
        <f>F110</f>
        <v>600000</v>
      </c>
      <c r="H110" s="58"/>
      <c r="I110" s="58"/>
      <c r="J110" s="58"/>
      <c r="K110" s="212">
        <f t="shared" si="28"/>
        <v>1.1179429849077698</v>
      </c>
    </row>
    <row r="111" spans="1:11" s="3" customFormat="1" ht="18" customHeight="1">
      <c r="A111" s="362"/>
      <c r="B111" s="382">
        <v>75619</v>
      </c>
      <c r="C111" s="19" t="s">
        <v>42</v>
      </c>
      <c r="D111" s="71"/>
      <c r="E111" s="52">
        <f aca="true" t="shared" si="37" ref="E111:J111">IF(SUM(E112:E112)&gt;0,SUM(E112:E112),"")</f>
        <v>200000</v>
      </c>
      <c r="F111" s="52">
        <f t="shared" si="37"/>
        <v>200000</v>
      </c>
      <c r="G111" s="52">
        <f t="shared" si="37"/>
        <v>200000</v>
      </c>
      <c r="H111" s="52">
        <f t="shared" si="37"/>
      </c>
      <c r="I111" s="52">
        <f t="shared" si="37"/>
      </c>
      <c r="J111" s="52">
        <f t="shared" si="37"/>
      </c>
      <c r="K111" s="212">
        <f t="shared" si="28"/>
        <v>1</v>
      </c>
    </row>
    <row r="112" spans="1:11" ht="26.25" customHeight="1">
      <c r="A112" s="363"/>
      <c r="B112" s="23"/>
      <c r="C112" s="35" t="s">
        <v>126</v>
      </c>
      <c r="D112" s="76" t="s">
        <v>151</v>
      </c>
      <c r="E112" s="58">
        <v>200000</v>
      </c>
      <c r="F112" s="58">
        <v>200000</v>
      </c>
      <c r="G112" s="183">
        <f>F112</f>
        <v>200000</v>
      </c>
      <c r="H112" s="58"/>
      <c r="I112" s="58"/>
      <c r="J112" s="58"/>
      <c r="K112" s="212">
        <f t="shared" si="28"/>
        <v>1</v>
      </c>
    </row>
    <row r="113" spans="1:11" s="3" customFormat="1" ht="38.25">
      <c r="A113" s="362"/>
      <c r="B113" s="382">
        <v>75621</v>
      </c>
      <c r="C113" s="19" t="s">
        <v>43</v>
      </c>
      <c r="D113" s="71"/>
      <c r="E113" s="52">
        <f aca="true" t="shared" si="38" ref="E113:J113">IF(SUM(E114:E115)&gt;0,SUM(E114:E115),"")</f>
        <v>14871925</v>
      </c>
      <c r="F113" s="52">
        <f t="shared" si="38"/>
        <v>19198637</v>
      </c>
      <c r="G113" s="52">
        <f t="shared" si="38"/>
        <v>19198637</v>
      </c>
      <c r="H113" s="52">
        <f t="shared" si="38"/>
      </c>
      <c r="I113" s="52">
        <f t="shared" si="38"/>
      </c>
      <c r="J113" s="52">
        <f t="shared" si="38"/>
      </c>
      <c r="K113" s="212">
        <f t="shared" si="28"/>
        <v>1.290931537107671</v>
      </c>
    </row>
    <row r="114" spans="1:11" ht="27" customHeight="1">
      <c r="A114" s="363"/>
      <c r="B114" s="23"/>
      <c r="C114" s="35" t="s">
        <v>44</v>
      </c>
      <c r="D114" s="76" t="s">
        <v>175</v>
      </c>
      <c r="E114" s="58">
        <v>14356150</v>
      </c>
      <c r="F114" s="58">
        <v>18548637</v>
      </c>
      <c r="G114" s="183">
        <f>F114</f>
        <v>18548637</v>
      </c>
      <c r="H114" s="58"/>
      <c r="I114" s="58"/>
      <c r="J114" s="58"/>
      <c r="K114" s="212">
        <f t="shared" si="28"/>
        <v>1.2920342153014561</v>
      </c>
    </row>
    <row r="115" spans="1:11" ht="15" customHeight="1">
      <c r="A115" s="363"/>
      <c r="B115" s="23"/>
      <c r="C115" s="35" t="s">
        <v>45</v>
      </c>
      <c r="D115" s="76" t="s">
        <v>176</v>
      </c>
      <c r="E115" s="58">
        <v>515775</v>
      </c>
      <c r="F115" s="58">
        <v>650000</v>
      </c>
      <c r="G115" s="183">
        <f>F115</f>
        <v>650000</v>
      </c>
      <c r="H115" s="58"/>
      <c r="I115" s="58"/>
      <c r="J115" s="58"/>
      <c r="K115" s="212">
        <f t="shared" si="28"/>
        <v>1.260239445494644</v>
      </c>
    </row>
    <row r="116" spans="1:11" s="3" customFormat="1" ht="38.25">
      <c r="A116" s="362"/>
      <c r="B116" s="382">
        <v>75622</v>
      </c>
      <c r="C116" s="19" t="s">
        <v>46</v>
      </c>
      <c r="D116" s="71"/>
      <c r="E116" s="52">
        <f aca="true" t="shared" si="39" ref="E116:J116">IF(SUM(E117:E118)&gt;0,SUM(E117:E118),"")</f>
        <v>521111</v>
      </c>
      <c r="F116" s="52">
        <f t="shared" si="39"/>
        <v>4472327</v>
      </c>
      <c r="G116" s="52">
        <f t="shared" si="39"/>
        <v>4472327</v>
      </c>
      <c r="H116" s="52">
        <f t="shared" si="39"/>
      </c>
      <c r="I116" s="52">
        <f t="shared" si="39"/>
      </c>
      <c r="J116" s="52">
        <f t="shared" si="39"/>
      </c>
      <c r="K116" s="212">
        <f t="shared" si="28"/>
        <v>8.582292448249989</v>
      </c>
    </row>
    <row r="117" spans="1:11" ht="27.75" customHeight="1" thickBot="1">
      <c r="A117" s="363"/>
      <c r="B117" s="23"/>
      <c r="C117" s="35" t="s">
        <v>44</v>
      </c>
      <c r="D117" s="76" t="s">
        <v>175</v>
      </c>
      <c r="E117" s="58">
        <v>521111</v>
      </c>
      <c r="F117" s="58">
        <v>4372327</v>
      </c>
      <c r="G117" s="183">
        <f>F117</f>
        <v>4372327</v>
      </c>
      <c r="H117" s="58"/>
      <c r="I117" s="58"/>
      <c r="J117" s="58"/>
      <c r="K117" s="398">
        <f t="shared" si="28"/>
        <v>8.390394752749414</v>
      </c>
    </row>
    <row r="118" spans="1:11" ht="27.75" customHeight="1" thickBot="1">
      <c r="A118" s="363"/>
      <c r="B118" s="23"/>
      <c r="C118" s="35" t="s">
        <v>45</v>
      </c>
      <c r="D118" s="77" t="s">
        <v>176</v>
      </c>
      <c r="E118" s="61"/>
      <c r="F118" s="61">
        <v>100000</v>
      </c>
      <c r="G118" s="183">
        <f>F118</f>
        <v>100000</v>
      </c>
      <c r="H118" s="61"/>
      <c r="I118" s="61"/>
      <c r="J118" s="61"/>
      <c r="K118" s="398">
        <f t="shared" si="28"/>
      </c>
    </row>
    <row r="119" spans="1:11" s="1" customFormat="1" ht="21.75" customHeight="1">
      <c r="A119" s="364">
        <v>758</v>
      </c>
      <c r="B119" s="379"/>
      <c r="C119" s="29" t="s">
        <v>47</v>
      </c>
      <c r="D119" s="73"/>
      <c r="E119" s="57">
        <f aca="true" t="shared" si="40" ref="E119:J119">IF(SUM(E120,E123,E125,E127,E129,E131,E133,E139)&gt;0,SUM(E120,E123,E125,E127,E129,E131,E133,E139),"")</f>
        <v>59832357</v>
      </c>
      <c r="F119" s="57">
        <f t="shared" si="40"/>
        <v>57818524</v>
      </c>
      <c r="G119" s="57">
        <f t="shared" si="40"/>
      </c>
      <c r="H119" s="57">
        <f t="shared" si="40"/>
        <v>57818524</v>
      </c>
      <c r="I119" s="57">
        <f t="shared" si="40"/>
      </c>
      <c r="J119" s="57">
        <f t="shared" si="40"/>
      </c>
      <c r="K119" s="212">
        <f t="shared" si="28"/>
        <v>0.9663420747405956</v>
      </c>
    </row>
    <row r="120" spans="1:11" s="3" customFormat="1" ht="26.25" customHeight="1">
      <c r="A120" s="362"/>
      <c r="B120" s="382">
        <v>75801</v>
      </c>
      <c r="C120" s="19" t="s">
        <v>87</v>
      </c>
      <c r="D120" s="71"/>
      <c r="E120" s="52">
        <f aca="true" t="shared" si="41" ref="E120:J120">IF(SUM(E121:E122)&gt;0,SUM(E121:E122),"")</f>
        <v>51170546</v>
      </c>
      <c r="F120" s="52">
        <f t="shared" si="41"/>
        <v>53059721</v>
      </c>
      <c r="G120" s="52">
        <f t="shared" si="41"/>
      </c>
      <c r="H120" s="52">
        <f t="shared" si="41"/>
        <v>53059721</v>
      </c>
      <c r="I120" s="52">
        <f t="shared" si="41"/>
      </c>
      <c r="J120" s="52">
        <f t="shared" si="41"/>
      </c>
      <c r="K120" s="212">
        <f t="shared" si="28"/>
        <v>1.0369191878468524</v>
      </c>
    </row>
    <row r="121" spans="1:11" ht="25.5" customHeight="1">
      <c r="A121" s="363"/>
      <c r="B121" s="23"/>
      <c r="C121" s="35" t="s">
        <v>112</v>
      </c>
      <c r="D121" s="76" t="s">
        <v>177</v>
      </c>
      <c r="E121" s="58">
        <v>24845163</v>
      </c>
      <c r="F121" s="58">
        <v>27074301</v>
      </c>
      <c r="G121" s="58"/>
      <c r="H121" s="183">
        <f>F121</f>
        <v>27074301</v>
      </c>
      <c r="I121" s="58"/>
      <c r="J121" s="58"/>
      <c r="K121" s="212">
        <f t="shared" si="28"/>
        <v>1.0897212064980213</v>
      </c>
    </row>
    <row r="122" spans="1:11" ht="24" customHeight="1">
      <c r="A122" s="363"/>
      <c r="B122" s="23"/>
      <c r="C122" s="35" t="s">
        <v>113</v>
      </c>
      <c r="D122" s="76" t="s">
        <v>177</v>
      </c>
      <c r="E122" s="58">
        <v>26325383</v>
      </c>
      <c r="F122" s="58">
        <v>25985420</v>
      </c>
      <c r="G122" s="58"/>
      <c r="H122" s="183">
        <f>F122</f>
        <v>25985420</v>
      </c>
      <c r="I122" s="58"/>
      <c r="J122" s="58"/>
      <c r="K122" s="212">
        <f t="shared" si="28"/>
        <v>0.9870861138088666</v>
      </c>
    </row>
    <row r="123" spans="1:11" s="3" customFormat="1" ht="30.75" customHeight="1">
      <c r="A123" s="362"/>
      <c r="B123" s="382">
        <v>75802</v>
      </c>
      <c r="C123" s="19" t="s">
        <v>88</v>
      </c>
      <c r="D123" s="71"/>
      <c r="E123" s="52">
        <f aca="true" t="shared" si="42" ref="E123:J123">IF(SUM(E124)&gt;0,SUM(E124),"")</f>
        <v>2868606</v>
      </c>
      <c r="F123" s="52">
        <f t="shared" si="42"/>
      </c>
      <c r="G123" s="52">
        <f t="shared" si="42"/>
      </c>
      <c r="H123" s="52">
        <f t="shared" si="42"/>
      </c>
      <c r="I123" s="52">
        <f t="shared" si="42"/>
      </c>
      <c r="J123" s="52">
        <f t="shared" si="42"/>
      </c>
      <c r="K123" s="212">
        <f t="shared" si="28"/>
      </c>
    </row>
    <row r="124" spans="1:11" ht="23.25" customHeight="1">
      <c r="A124" s="363"/>
      <c r="B124" s="23"/>
      <c r="C124" s="35" t="s">
        <v>114</v>
      </c>
      <c r="D124" s="76" t="s">
        <v>177</v>
      </c>
      <c r="E124" s="58">
        <v>2868606</v>
      </c>
      <c r="F124" s="58"/>
      <c r="G124" s="58"/>
      <c r="H124" s="183">
        <f>F124</f>
        <v>0</v>
      </c>
      <c r="I124" s="58"/>
      <c r="J124" s="58"/>
      <c r="K124" s="212">
        <f t="shared" si="28"/>
      </c>
    </row>
    <row r="125" spans="1:11" s="3" customFormat="1" ht="30" customHeight="1">
      <c r="A125" s="362"/>
      <c r="B125" s="382">
        <v>75803</v>
      </c>
      <c r="C125" s="19" t="s">
        <v>127</v>
      </c>
      <c r="D125" s="71"/>
      <c r="E125" s="52">
        <f aca="true" t="shared" si="43" ref="E125:J125">IF(SUM(E126)&gt;0,SUM(E126),"")</f>
        <v>783311</v>
      </c>
      <c r="F125" s="52">
        <f t="shared" si="43"/>
        <v>567078</v>
      </c>
      <c r="G125" s="52">
        <f t="shared" si="43"/>
      </c>
      <c r="H125" s="52">
        <f t="shared" si="43"/>
        <v>567078</v>
      </c>
      <c r="I125" s="52">
        <f t="shared" si="43"/>
      </c>
      <c r="J125" s="52">
        <f t="shared" si="43"/>
      </c>
      <c r="K125" s="212">
        <f t="shared" si="28"/>
        <v>0.7239500019787798</v>
      </c>
    </row>
    <row r="126" spans="1:11" ht="16.5" customHeight="1">
      <c r="A126" s="363"/>
      <c r="B126" s="23"/>
      <c r="C126" s="35" t="s">
        <v>114</v>
      </c>
      <c r="D126" s="76" t="s">
        <v>177</v>
      </c>
      <c r="E126" s="58">
        <v>783311</v>
      </c>
      <c r="F126" s="58">
        <v>567078</v>
      </c>
      <c r="G126" s="58"/>
      <c r="H126" s="183">
        <f>F126</f>
        <v>567078</v>
      </c>
      <c r="I126" s="58"/>
      <c r="J126" s="58"/>
      <c r="K126" s="212">
        <f t="shared" si="28"/>
        <v>0.7239500019787798</v>
      </c>
    </row>
    <row r="127" spans="1:11" s="3" customFormat="1" ht="32.25" customHeight="1">
      <c r="A127" s="362"/>
      <c r="B127" s="382">
        <v>75805</v>
      </c>
      <c r="C127" s="19" t="s">
        <v>132</v>
      </c>
      <c r="D127" s="71"/>
      <c r="E127" s="52">
        <f aca="true" t="shared" si="44" ref="E127:J127">IF(SUM(E128)&gt;0,SUM(E128),"")</f>
        <v>1798378</v>
      </c>
      <c r="F127" s="52">
        <f t="shared" si="44"/>
      </c>
      <c r="G127" s="52">
        <f t="shared" si="44"/>
      </c>
      <c r="H127" s="52">
        <f t="shared" si="44"/>
      </c>
      <c r="I127" s="52">
        <f t="shared" si="44"/>
      </c>
      <c r="J127" s="52">
        <f t="shared" si="44"/>
      </c>
      <c r="K127" s="212">
        <f t="shared" si="28"/>
      </c>
    </row>
    <row r="128" spans="1:11" ht="15">
      <c r="A128" s="363"/>
      <c r="B128" s="23"/>
      <c r="C128" s="35" t="s">
        <v>114</v>
      </c>
      <c r="D128" s="76" t="s">
        <v>177</v>
      </c>
      <c r="E128" s="58">
        <v>1798378</v>
      </c>
      <c r="F128" s="58"/>
      <c r="G128" s="58"/>
      <c r="H128" s="183">
        <f>F128</f>
        <v>0</v>
      </c>
      <c r="I128" s="58"/>
      <c r="J128" s="58"/>
      <c r="K128" s="212">
        <f t="shared" si="28"/>
      </c>
    </row>
    <row r="129" spans="1:11" s="3" customFormat="1" ht="27" customHeight="1">
      <c r="A129" s="362"/>
      <c r="B129" s="382">
        <v>75806</v>
      </c>
      <c r="C129" s="19" t="s">
        <v>89</v>
      </c>
      <c r="D129" s="71"/>
      <c r="E129" s="52">
        <f aca="true" t="shared" si="45" ref="E129:J131">IF(SUM(E130)&gt;0,SUM(E130),"")</f>
        <v>3211516</v>
      </c>
      <c r="F129" s="52">
        <f t="shared" si="45"/>
      </c>
      <c r="G129" s="52">
        <f t="shared" si="45"/>
      </c>
      <c r="H129" s="52">
        <f t="shared" si="45"/>
      </c>
      <c r="I129" s="52">
        <f t="shared" si="45"/>
      </c>
      <c r="J129" s="52">
        <f t="shared" si="45"/>
      </c>
      <c r="K129" s="212">
        <f t="shared" si="28"/>
      </c>
    </row>
    <row r="130" spans="1:11" ht="15.75" customHeight="1">
      <c r="A130" s="363"/>
      <c r="B130" s="387"/>
      <c r="C130" s="35" t="s">
        <v>114</v>
      </c>
      <c r="D130" s="76" t="s">
        <v>177</v>
      </c>
      <c r="E130" s="58">
        <v>3211516</v>
      </c>
      <c r="F130" s="58"/>
      <c r="G130" s="58"/>
      <c r="H130" s="183">
        <f>F130</f>
        <v>0</v>
      </c>
      <c r="I130" s="58"/>
      <c r="J130" s="58"/>
      <c r="K130" s="212">
        <f t="shared" si="28"/>
      </c>
    </row>
    <row r="131" spans="1:11" ht="27.75" customHeight="1">
      <c r="A131" s="363"/>
      <c r="B131" s="386">
        <v>75807</v>
      </c>
      <c r="C131" s="110" t="s">
        <v>288</v>
      </c>
      <c r="D131" s="111"/>
      <c r="E131" s="52">
        <f t="shared" si="45"/>
      </c>
      <c r="F131" s="52">
        <f t="shared" si="45"/>
        <v>4096278</v>
      </c>
      <c r="G131" s="52">
        <f t="shared" si="45"/>
      </c>
      <c r="H131" s="52">
        <f t="shared" si="45"/>
        <v>4096278</v>
      </c>
      <c r="I131" s="52">
        <f t="shared" si="45"/>
      </c>
      <c r="J131" s="52">
        <f t="shared" si="45"/>
      </c>
      <c r="K131" s="212">
        <f t="shared" si="28"/>
      </c>
    </row>
    <row r="132" spans="1:11" ht="15.75" customHeight="1">
      <c r="A132" s="363"/>
      <c r="B132" s="23"/>
      <c r="C132" s="35" t="s">
        <v>114</v>
      </c>
      <c r="D132" s="76" t="s">
        <v>177</v>
      </c>
      <c r="E132" s="58"/>
      <c r="F132" s="58">
        <v>4096278</v>
      </c>
      <c r="G132" s="58"/>
      <c r="H132" s="183">
        <f>F132</f>
        <v>4096278</v>
      </c>
      <c r="I132" s="58"/>
      <c r="J132" s="58"/>
      <c r="K132" s="212">
        <f t="shared" si="28"/>
      </c>
    </row>
    <row r="133" spans="1:11" s="3" customFormat="1" ht="16.5" customHeight="1">
      <c r="A133" s="362"/>
      <c r="B133" s="382">
        <v>75814</v>
      </c>
      <c r="C133" s="19" t="s">
        <v>48</v>
      </c>
      <c r="D133" s="71"/>
      <c r="E133" s="52">
        <f aca="true" t="shared" si="46" ref="E133:J133">IF(SUM(E134:E138)&gt;0,SUM(E134:E138),"")</f>
      </c>
      <c r="F133" s="52">
        <f t="shared" si="46"/>
      </c>
      <c r="G133" s="52">
        <f t="shared" si="46"/>
      </c>
      <c r="H133" s="52">
        <f t="shared" si="46"/>
      </c>
      <c r="I133" s="52">
        <f t="shared" si="46"/>
      </c>
      <c r="J133" s="52">
        <f t="shared" si="46"/>
      </c>
      <c r="K133" s="212">
        <f t="shared" si="28"/>
      </c>
    </row>
    <row r="134" spans="1:11" ht="39" customHeight="1">
      <c r="A134" s="363"/>
      <c r="B134" s="23"/>
      <c r="C134" s="35" t="s">
        <v>108</v>
      </c>
      <c r="D134" s="76" t="s">
        <v>164</v>
      </c>
      <c r="E134" s="58"/>
      <c r="F134" s="58"/>
      <c r="G134" s="183">
        <f>F134</f>
        <v>0</v>
      </c>
      <c r="H134" s="58"/>
      <c r="I134" s="58"/>
      <c r="J134" s="58"/>
      <c r="K134" s="212">
        <f t="shared" si="28"/>
      </c>
    </row>
    <row r="135" spans="1:11" ht="15">
      <c r="A135" s="363"/>
      <c r="B135" s="23"/>
      <c r="C135" s="84" t="s">
        <v>40</v>
      </c>
      <c r="D135" s="79" t="s">
        <v>170</v>
      </c>
      <c r="E135" s="65"/>
      <c r="F135" s="65"/>
      <c r="G135" s="183">
        <f>F135</f>
        <v>0</v>
      </c>
      <c r="H135" s="65"/>
      <c r="I135" s="65"/>
      <c r="J135" s="65"/>
      <c r="K135" s="212">
        <f t="shared" si="28"/>
      </c>
    </row>
    <row r="136" spans="1:11" ht="15">
      <c r="A136" s="363"/>
      <c r="B136" s="23"/>
      <c r="C136" s="84" t="s">
        <v>41</v>
      </c>
      <c r="D136" s="79" t="s">
        <v>174</v>
      </c>
      <c r="E136" s="65"/>
      <c r="F136" s="65"/>
      <c r="G136" s="183">
        <f>F136</f>
        <v>0</v>
      </c>
      <c r="H136" s="65"/>
      <c r="I136" s="65"/>
      <c r="J136" s="65"/>
      <c r="K136" s="212">
        <f t="shared" si="28"/>
      </c>
    </row>
    <row r="137" spans="1:11" ht="15">
      <c r="A137" s="363"/>
      <c r="B137" s="23"/>
      <c r="C137" s="84" t="s">
        <v>37</v>
      </c>
      <c r="D137" s="79" t="s">
        <v>167</v>
      </c>
      <c r="E137" s="65"/>
      <c r="F137" s="65"/>
      <c r="G137" s="355">
        <f>F137</f>
        <v>0</v>
      </c>
      <c r="H137" s="65"/>
      <c r="I137" s="65"/>
      <c r="J137" s="65"/>
      <c r="K137" s="212">
        <f t="shared" si="28"/>
      </c>
    </row>
    <row r="138" spans="1:11" ht="21.75" customHeight="1">
      <c r="A138" s="363"/>
      <c r="B138" s="387"/>
      <c r="C138" s="35" t="s">
        <v>15</v>
      </c>
      <c r="D138" s="76" t="s">
        <v>145</v>
      </c>
      <c r="E138" s="58"/>
      <c r="F138" s="58"/>
      <c r="G138" s="183">
        <f>F138</f>
        <v>0</v>
      </c>
      <c r="H138" s="58"/>
      <c r="I138" s="58"/>
      <c r="J138" s="58"/>
      <c r="K138" s="212">
        <f t="shared" si="28"/>
      </c>
    </row>
    <row r="139" spans="1:11" ht="28.5" customHeight="1">
      <c r="A139" s="363"/>
      <c r="B139" s="388">
        <v>75832</v>
      </c>
      <c r="C139" s="110" t="s">
        <v>289</v>
      </c>
      <c r="D139" s="111"/>
      <c r="E139" s="52">
        <f aca="true" t="shared" si="47" ref="E139:J139">IF(SUM(E140:E140)&gt;0,SUM(E140:E140),"")</f>
      </c>
      <c r="F139" s="52">
        <f t="shared" si="47"/>
        <v>95447</v>
      </c>
      <c r="G139" s="52">
        <f t="shared" si="47"/>
      </c>
      <c r="H139" s="52">
        <f t="shared" si="47"/>
        <v>95447</v>
      </c>
      <c r="I139" s="52">
        <f t="shared" si="47"/>
      </c>
      <c r="J139" s="52">
        <f t="shared" si="47"/>
      </c>
      <c r="K139" s="212"/>
    </row>
    <row r="140" spans="1:11" ht="21.75" customHeight="1" thickBot="1">
      <c r="A140" s="363"/>
      <c r="B140" s="23"/>
      <c r="C140" s="35" t="s">
        <v>114</v>
      </c>
      <c r="D140" s="347" t="s">
        <v>177</v>
      </c>
      <c r="E140" s="348"/>
      <c r="F140" s="348">
        <v>95447</v>
      </c>
      <c r="G140" s="184"/>
      <c r="H140" s="183">
        <f>F140</f>
        <v>95447</v>
      </c>
      <c r="I140" s="348"/>
      <c r="J140" s="348"/>
      <c r="K140" s="398"/>
    </row>
    <row r="141" spans="1:11" s="1" customFormat="1" ht="22.5" customHeight="1">
      <c r="A141" s="364">
        <v>801</v>
      </c>
      <c r="B141" s="379"/>
      <c r="C141" s="29" t="s">
        <v>49</v>
      </c>
      <c r="D141" s="73"/>
      <c r="E141" s="57">
        <f aca="true" t="shared" si="48" ref="E141:J141">IF(SUM(E142,E146,E148,E150,E152,E156,E159,E162,E165,E169,E174)&gt;0,SUM(E142,E146,E148,E150,E152,E156,E159,E162,E165,E169,E174),"")</f>
        <v>375721</v>
      </c>
      <c r="F141" s="57">
        <f t="shared" si="48"/>
        <v>177117</v>
      </c>
      <c r="G141" s="57">
        <f t="shared" si="48"/>
        <v>177117</v>
      </c>
      <c r="H141" s="57">
        <f t="shared" si="48"/>
      </c>
      <c r="I141" s="57">
        <f t="shared" si="48"/>
      </c>
      <c r="J141" s="57">
        <f t="shared" si="48"/>
      </c>
      <c r="K141" s="212">
        <f t="shared" si="28"/>
        <v>0.4714056440816457</v>
      </c>
    </row>
    <row r="142" spans="1:11" s="3" customFormat="1" ht="18" customHeight="1">
      <c r="A142" s="362"/>
      <c r="B142" s="382">
        <v>80101</v>
      </c>
      <c r="C142" s="19" t="s">
        <v>50</v>
      </c>
      <c r="D142" s="71"/>
      <c r="E142" s="52">
        <f aca="true" t="shared" si="49" ref="E142:J142">IF(SUM(E143:E145)&gt;0,SUM(E143:E145),"")</f>
        <v>17282</v>
      </c>
      <c r="F142" s="52">
        <f>IF(SUM(F143:F145)&gt;0,SUM(F143:F145),"")</f>
        <v>43402</v>
      </c>
      <c r="G142" s="52">
        <f t="shared" si="49"/>
        <v>43402</v>
      </c>
      <c r="H142" s="52">
        <f t="shared" si="49"/>
      </c>
      <c r="I142" s="52">
        <f t="shared" si="49"/>
      </c>
      <c r="J142" s="52">
        <f t="shared" si="49"/>
      </c>
      <c r="K142" s="212">
        <f t="shared" si="28"/>
        <v>2.511399143617637</v>
      </c>
    </row>
    <row r="143" spans="1:11" ht="15" customHeight="1">
      <c r="A143" s="363"/>
      <c r="B143" s="23"/>
      <c r="C143" s="35" t="s">
        <v>6</v>
      </c>
      <c r="D143" s="76" t="s">
        <v>159</v>
      </c>
      <c r="E143" s="58">
        <v>10543</v>
      </c>
      <c r="F143" s="58">
        <v>11100</v>
      </c>
      <c r="G143" s="183">
        <f>F143</f>
        <v>11100</v>
      </c>
      <c r="H143" s="58"/>
      <c r="I143" s="58"/>
      <c r="J143" s="58"/>
      <c r="K143" s="212">
        <f t="shared" si="28"/>
        <v>1.0528312624490184</v>
      </c>
    </row>
    <row r="144" spans="1:11" ht="64.5" customHeight="1">
      <c r="A144" s="363"/>
      <c r="B144" s="23"/>
      <c r="C144" s="25" t="s">
        <v>106</v>
      </c>
      <c r="D144" s="76" t="s">
        <v>157</v>
      </c>
      <c r="E144" s="58">
        <v>6739</v>
      </c>
      <c r="F144" s="58"/>
      <c r="G144" s="58"/>
      <c r="H144" s="58"/>
      <c r="I144" s="183">
        <f>F144</f>
        <v>0</v>
      </c>
      <c r="J144" s="58"/>
      <c r="K144" s="212">
        <f t="shared" si="28"/>
      </c>
    </row>
    <row r="145" spans="1:11" ht="87.75" customHeight="1">
      <c r="A145" s="363"/>
      <c r="B145" s="23"/>
      <c r="C145" s="35" t="s">
        <v>128</v>
      </c>
      <c r="D145" s="76" t="s">
        <v>148</v>
      </c>
      <c r="E145" s="58"/>
      <c r="F145" s="333">
        <v>32302</v>
      </c>
      <c r="G145" s="334">
        <f>F145</f>
        <v>32302</v>
      </c>
      <c r="H145" s="58"/>
      <c r="I145" s="183"/>
      <c r="J145" s="58"/>
      <c r="K145" s="212">
        <f t="shared" si="28"/>
      </c>
    </row>
    <row r="146" spans="1:11" s="3" customFormat="1" ht="18" customHeight="1">
      <c r="A146" s="362"/>
      <c r="B146" s="382">
        <v>80102</v>
      </c>
      <c r="C146" s="19" t="s">
        <v>82</v>
      </c>
      <c r="D146" s="71"/>
      <c r="E146" s="52">
        <f aca="true" t="shared" si="50" ref="E146:J146">IF(SUM(E147:E147)&gt;0,SUM(E147:E147),"")</f>
        <v>1150</v>
      </c>
      <c r="F146" s="52">
        <f>IF(SUM(F147:F147)&gt;0,SUM(F147:F147),"")</f>
        <v>1700</v>
      </c>
      <c r="G146" s="52">
        <f t="shared" si="50"/>
        <v>1700</v>
      </c>
      <c r="H146" s="52">
        <f t="shared" si="50"/>
      </c>
      <c r="I146" s="52">
        <f t="shared" si="50"/>
      </c>
      <c r="J146" s="52">
        <f t="shared" si="50"/>
      </c>
      <c r="K146" s="212">
        <f t="shared" si="28"/>
        <v>1.4782608695652173</v>
      </c>
    </row>
    <row r="147" spans="1:11" ht="15" customHeight="1">
      <c r="A147" s="363"/>
      <c r="B147" s="85"/>
      <c r="C147" s="35" t="s">
        <v>6</v>
      </c>
      <c r="D147" s="76" t="s">
        <v>159</v>
      </c>
      <c r="E147" s="58">
        <v>1150</v>
      </c>
      <c r="F147" s="58">
        <v>1700</v>
      </c>
      <c r="G147" s="58">
        <f>F147</f>
        <v>1700</v>
      </c>
      <c r="H147" s="58"/>
      <c r="I147" s="58"/>
      <c r="J147" s="58"/>
      <c r="K147" s="212">
        <f t="shared" si="28"/>
        <v>1.4782608695652173</v>
      </c>
    </row>
    <row r="148" spans="1:11" ht="15" customHeight="1">
      <c r="A148" s="363"/>
      <c r="B148" s="386">
        <v>80104</v>
      </c>
      <c r="C148" s="110" t="s">
        <v>66</v>
      </c>
      <c r="D148" s="111"/>
      <c r="E148" s="52">
        <f aca="true" t="shared" si="51" ref="E148:J148">IF(SUM(E149:E149)&gt;0,SUM(E149:E149),"")</f>
      </c>
      <c r="F148" s="52">
        <f>IF(SUM(F149:F149)&gt;0,SUM(F149:F149),"")</f>
        <v>1000</v>
      </c>
      <c r="G148" s="52">
        <f t="shared" si="51"/>
        <v>1000</v>
      </c>
      <c r="H148" s="52">
        <f t="shared" si="51"/>
      </c>
      <c r="I148" s="52">
        <f t="shared" si="51"/>
      </c>
      <c r="J148" s="52">
        <f t="shared" si="51"/>
      </c>
      <c r="K148" s="212">
        <f t="shared" si="28"/>
      </c>
    </row>
    <row r="149" spans="1:11" ht="15" customHeight="1">
      <c r="A149" s="363"/>
      <c r="B149" s="85"/>
      <c r="C149" s="35" t="s">
        <v>6</v>
      </c>
      <c r="D149" s="76" t="s">
        <v>159</v>
      </c>
      <c r="E149" s="58"/>
      <c r="F149" s="58">
        <v>1000</v>
      </c>
      <c r="G149" s="58">
        <f>F149</f>
        <v>1000</v>
      </c>
      <c r="H149" s="58"/>
      <c r="I149" s="58"/>
      <c r="J149" s="58"/>
      <c r="K149" s="212">
        <f t="shared" si="28"/>
      </c>
    </row>
    <row r="150" spans="1:11" ht="15" customHeight="1">
      <c r="A150" s="363"/>
      <c r="B150" s="386">
        <v>80105</v>
      </c>
      <c r="C150" s="110" t="s">
        <v>192</v>
      </c>
      <c r="D150" s="111"/>
      <c r="E150" s="52">
        <f aca="true" t="shared" si="52" ref="E150:J150">IF(SUM(E151:E151)&gt;0,SUM(E151:E151),"")</f>
      </c>
      <c r="F150" s="52">
        <f>IF(SUM(F151:F151)&gt;0,SUM(F151:F151),"")</f>
      </c>
      <c r="G150" s="52">
        <f t="shared" si="52"/>
      </c>
      <c r="H150" s="52">
        <f t="shared" si="52"/>
      </c>
      <c r="I150" s="52">
        <f t="shared" si="52"/>
      </c>
      <c r="J150" s="52">
        <f t="shared" si="52"/>
      </c>
      <c r="K150" s="212">
        <f aca="true" t="shared" si="53" ref="K150:K217">IF(AND(F150&lt;&gt;"",E150&lt;&gt;""),F150/E150,"")</f>
      </c>
    </row>
    <row r="151" spans="1:11" ht="15" customHeight="1">
      <c r="A151" s="363"/>
      <c r="B151" s="23"/>
      <c r="C151" s="35"/>
      <c r="D151" s="76"/>
      <c r="E151" s="58"/>
      <c r="F151" s="58"/>
      <c r="G151" s="58">
        <f>F151</f>
        <v>0</v>
      </c>
      <c r="H151" s="58"/>
      <c r="I151" s="58"/>
      <c r="J151" s="58"/>
      <c r="K151" s="212">
        <f t="shared" si="53"/>
      </c>
    </row>
    <row r="152" spans="1:11" s="3" customFormat="1" ht="18" customHeight="1">
      <c r="A152" s="362"/>
      <c r="B152" s="382">
        <v>80110</v>
      </c>
      <c r="C152" s="19" t="s">
        <v>51</v>
      </c>
      <c r="D152" s="71"/>
      <c r="E152" s="52">
        <f aca="true" t="shared" si="54" ref="E152:J152">IF(SUM(E153:E155)&gt;0,SUM(E153:E155),"")</f>
        <v>12236</v>
      </c>
      <c r="F152" s="52">
        <f t="shared" si="54"/>
        <v>54170</v>
      </c>
      <c r="G152" s="52">
        <f t="shared" si="54"/>
        <v>54170</v>
      </c>
      <c r="H152" s="52">
        <f t="shared" si="54"/>
      </c>
      <c r="I152" s="52">
        <f t="shared" si="54"/>
      </c>
      <c r="J152" s="52">
        <f t="shared" si="54"/>
      </c>
      <c r="K152" s="212">
        <f t="shared" si="53"/>
        <v>4.427100359594639</v>
      </c>
    </row>
    <row r="153" spans="1:11" s="3" customFormat="1" ht="89.25" customHeight="1">
      <c r="A153" s="362"/>
      <c r="B153" s="385"/>
      <c r="C153" s="35" t="s">
        <v>128</v>
      </c>
      <c r="D153" s="117" t="s">
        <v>148</v>
      </c>
      <c r="E153" s="309"/>
      <c r="F153" s="309">
        <v>44930</v>
      </c>
      <c r="G153" s="333">
        <f>F153</f>
        <v>44930</v>
      </c>
      <c r="H153" s="309"/>
      <c r="I153" s="309"/>
      <c r="J153" s="309"/>
      <c r="K153" s="212">
        <f t="shared" si="53"/>
      </c>
    </row>
    <row r="154" spans="1:11" ht="15">
      <c r="A154" s="363"/>
      <c r="B154" s="85"/>
      <c r="C154" s="35" t="s">
        <v>6</v>
      </c>
      <c r="D154" s="76" t="s">
        <v>159</v>
      </c>
      <c r="E154" s="58">
        <v>7922</v>
      </c>
      <c r="F154" s="58">
        <v>9240</v>
      </c>
      <c r="G154" s="58">
        <f>F154</f>
        <v>9240</v>
      </c>
      <c r="H154" s="58"/>
      <c r="I154" s="58"/>
      <c r="J154" s="58"/>
      <c r="K154" s="212">
        <f t="shared" si="53"/>
        <v>1.1663721282504418</v>
      </c>
    </row>
    <row r="155" spans="1:11" ht="15">
      <c r="A155" s="363"/>
      <c r="B155" s="23"/>
      <c r="C155" s="35" t="s">
        <v>15</v>
      </c>
      <c r="D155" s="76" t="s">
        <v>145</v>
      </c>
      <c r="E155" s="58">
        <v>4314</v>
      </c>
      <c r="F155" s="58"/>
      <c r="G155" s="58"/>
      <c r="H155" s="58"/>
      <c r="I155" s="58"/>
      <c r="J155" s="58"/>
      <c r="K155" s="212"/>
    </row>
    <row r="156" spans="1:11" ht="25.5">
      <c r="A156" s="363"/>
      <c r="B156" s="386">
        <v>80114</v>
      </c>
      <c r="C156" s="110" t="s">
        <v>247</v>
      </c>
      <c r="D156" s="111"/>
      <c r="E156" s="52">
        <f aca="true" t="shared" si="55" ref="E156:J156">IF(SUM(E157:E158)&gt;0,SUM(E157:E158),"")</f>
        <v>796</v>
      </c>
      <c r="F156" s="52">
        <f>IF(SUM(F157:F158)&gt;0,SUM(F157:F158),"")</f>
      </c>
      <c r="G156" s="52">
        <f t="shared" si="55"/>
      </c>
      <c r="H156" s="52">
        <f t="shared" si="55"/>
      </c>
      <c r="I156" s="52">
        <f t="shared" si="55"/>
      </c>
      <c r="J156" s="52">
        <f t="shared" si="55"/>
      </c>
      <c r="K156" s="212">
        <f t="shared" si="53"/>
      </c>
    </row>
    <row r="157" spans="1:11" ht="15">
      <c r="A157" s="363"/>
      <c r="B157" s="186"/>
      <c r="C157" s="35" t="s">
        <v>6</v>
      </c>
      <c r="D157" s="244" t="s">
        <v>159</v>
      </c>
      <c r="E157" s="245">
        <v>745</v>
      </c>
      <c r="F157" s="245"/>
      <c r="G157" s="245"/>
      <c r="H157" s="245"/>
      <c r="I157" s="245"/>
      <c r="J157" s="245"/>
      <c r="K157" s="212">
        <f t="shared" si="53"/>
      </c>
    </row>
    <row r="158" spans="1:11" ht="18" customHeight="1">
      <c r="A158" s="363"/>
      <c r="B158" s="23"/>
      <c r="C158" s="35" t="s">
        <v>15</v>
      </c>
      <c r="D158" s="76" t="s">
        <v>145</v>
      </c>
      <c r="E158" s="58">
        <v>51</v>
      </c>
      <c r="F158" s="58"/>
      <c r="G158" s="58"/>
      <c r="H158" s="58"/>
      <c r="I158" s="58"/>
      <c r="J158" s="58"/>
      <c r="K158" s="212">
        <f t="shared" si="53"/>
      </c>
    </row>
    <row r="159" spans="1:11" s="5" customFormat="1" ht="18" customHeight="1">
      <c r="A159" s="362"/>
      <c r="B159" s="382">
        <v>80120</v>
      </c>
      <c r="C159" s="19" t="s">
        <v>52</v>
      </c>
      <c r="D159" s="71"/>
      <c r="E159" s="52">
        <f aca="true" t="shared" si="56" ref="E159:J159">IF(SUM(E160:E161)&gt;0,SUM(E160:E161),"")</f>
        <v>4952</v>
      </c>
      <c r="F159" s="52">
        <f>IF(SUM(F160:F161)&gt;0,SUM(F160:F161),"")</f>
        <v>47373</v>
      </c>
      <c r="G159" s="52">
        <f t="shared" si="56"/>
        <v>47373</v>
      </c>
      <c r="H159" s="52">
        <f t="shared" si="56"/>
      </c>
      <c r="I159" s="52">
        <f t="shared" si="56"/>
      </c>
      <c r="J159" s="52">
        <f t="shared" si="56"/>
      </c>
      <c r="K159" s="212">
        <f t="shared" si="53"/>
        <v>9.566437802907917</v>
      </c>
    </row>
    <row r="160" spans="1:11" s="5" customFormat="1" ht="89.25" customHeight="1">
      <c r="A160" s="362"/>
      <c r="B160" s="385"/>
      <c r="C160" s="35" t="s">
        <v>128</v>
      </c>
      <c r="D160" s="117" t="s">
        <v>148</v>
      </c>
      <c r="E160" s="309"/>
      <c r="F160" s="309">
        <v>39953</v>
      </c>
      <c r="G160" s="333">
        <v>39953</v>
      </c>
      <c r="H160" s="309"/>
      <c r="I160" s="309"/>
      <c r="J160" s="309"/>
      <c r="K160" s="212">
        <f t="shared" si="53"/>
      </c>
    </row>
    <row r="161" spans="1:11" s="4" customFormat="1" ht="15" customHeight="1">
      <c r="A161" s="363"/>
      <c r="B161" s="85"/>
      <c r="C161" s="35" t="s">
        <v>6</v>
      </c>
      <c r="D161" s="76" t="s">
        <v>159</v>
      </c>
      <c r="E161" s="58">
        <v>4952</v>
      </c>
      <c r="F161" s="58">
        <v>7420</v>
      </c>
      <c r="G161" s="58">
        <f>F161</f>
        <v>7420</v>
      </c>
      <c r="H161" s="58"/>
      <c r="I161" s="58"/>
      <c r="J161" s="58"/>
      <c r="K161" s="212">
        <f t="shared" si="53"/>
        <v>1.498384491114701</v>
      </c>
    </row>
    <row r="162" spans="1:11" s="4" customFormat="1" ht="15" customHeight="1">
      <c r="A162" s="363"/>
      <c r="B162" s="386">
        <v>80123</v>
      </c>
      <c r="C162" s="110" t="s">
        <v>188</v>
      </c>
      <c r="D162" s="111"/>
      <c r="E162" s="52">
        <f aca="true" t="shared" si="57" ref="E162:J162">IF(SUM(E163:E164)&gt;0,SUM(E163:E164),"")</f>
        <v>1184</v>
      </c>
      <c r="F162" s="52">
        <f>IF(SUM(F163:F164)&gt;0,SUM(F163:F164),"")</f>
        <v>6212</v>
      </c>
      <c r="G162" s="52">
        <f t="shared" si="57"/>
        <v>6212</v>
      </c>
      <c r="H162" s="52">
        <f t="shared" si="57"/>
      </c>
      <c r="I162" s="52">
        <f t="shared" si="57"/>
      </c>
      <c r="J162" s="52">
        <f t="shared" si="57"/>
      </c>
      <c r="K162" s="212">
        <f t="shared" si="53"/>
        <v>5.246621621621622</v>
      </c>
    </row>
    <row r="163" spans="1:11" s="4" customFormat="1" ht="92.25" customHeight="1">
      <c r="A163" s="363"/>
      <c r="B163" s="186"/>
      <c r="C163" s="35" t="s">
        <v>128</v>
      </c>
      <c r="D163" s="244" t="s">
        <v>148</v>
      </c>
      <c r="E163" s="309"/>
      <c r="F163" s="309">
        <v>5212</v>
      </c>
      <c r="G163" s="333">
        <f>F163</f>
        <v>5212</v>
      </c>
      <c r="H163" s="309"/>
      <c r="I163" s="309"/>
      <c r="J163" s="309"/>
      <c r="K163" s="212">
        <f t="shared" si="53"/>
      </c>
    </row>
    <row r="164" spans="1:11" s="4" customFormat="1" ht="15" customHeight="1">
      <c r="A164" s="363"/>
      <c r="B164" s="23"/>
      <c r="C164" s="35" t="s">
        <v>6</v>
      </c>
      <c r="D164" s="76" t="s">
        <v>159</v>
      </c>
      <c r="E164" s="58">
        <v>1184</v>
      </c>
      <c r="F164" s="58">
        <v>1000</v>
      </c>
      <c r="G164" s="58">
        <f>F164</f>
        <v>1000</v>
      </c>
      <c r="H164" s="58"/>
      <c r="I164" s="58"/>
      <c r="J164" s="58"/>
      <c r="K164" s="212">
        <f t="shared" si="53"/>
        <v>0.8445945945945946</v>
      </c>
    </row>
    <row r="165" spans="1:11" s="5" customFormat="1" ht="18" customHeight="1">
      <c r="A165" s="362"/>
      <c r="B165" s="382">
        <v>80130</v>
      </c>
      <c r="C165" s="19" t="s">
        <v>133</v>
      </c>
      <c r="D165" s="71"/>
      <c r="E165" s="52">
        <f aca="true" t="shared" si="58" ref="E165:J165">IF(SUM(E166:E168)&gt;0,SUM(E166:E168),"")</f>
        <v>22280</v>
      </c>
      <c r="F165" s="52">
        <f>IF(SUM(F166:F168)&gt;0,SUM(F166:F168),"")</f>
        <v>9000</v>
      </c>
      <c r="G165" s="52">
        <f t="shared" si="58"/>
        <v>9000</v>
      </c>
      <c r="H165" s="52">
        <f t="shared" si="58"/>
      </c>
      <c r="I165" s="52">
        <f t="shared" si="58"/>
      </c>
      <c r="J165" s="52">
        <f t="shared" si="58"/>
      </c>
      <c r="K165" s="212">
        <f t="shared" si="53"/>
        <v>0.40394973070017953</v>
      </c>
    </row>
    <row r="166" spans="1:11" s="4" customFormat="1" ht="42.75" customHeight="1">
      <c r="A166" s="363"/>
      <c r="B166" s="23"/>
      <c r="C166" s="35" t="s">
        <v>115</v>
      </c>
      <c r="D166" s="76" t="s">
        <v>178</v>
      </c>
      <c r="E166" s="58">
        <v>14860</v>
      </c>
      <c r="F166" s="58"/>
      <c r="G166" s="58"/>
      <c r="H166" s="58"/>
      <c r="I166" s="183">
        <f>F166</f>
        <v>0</v>
      </c>
      <c r="J166" s="58"/>
      <c r="K166" s="212">
        <f t="shared" si="53"/>
      </c>
    </row>
    <row r="167" spans="1:11" s="4" customFormat="1" ht="90" customHeight="1">
      <c r="A167" s="363"/>
      <c r="B167" s="23"/>
      <c r="C167" s="35" t="s">
        <v>128</v>
      </c>
      <c r="D167" s="335" t="s">
        <v>148</v>
      </c>
      <c r="E167" s="58"/>
      <c r="F167" s="333"/>
      <c r="G167" s="334">
        <f>F167</f>
        <v>0</v>
      </c>
      <c r="H167" s="58"/>
      <c r="I167" s="183"/>
      <c r="J167" s="58"/>
      <c r="K167" s="212">
        <f t="shared" si="53"/>
      </c>
    </row>
    <row r="168" spans="1:11" s="4" customFormat="1" ht="13.5" customHeight="1">
      <c r="A168" s="363"/>
      <c r="B168" s="85"/>
      <c r="C168" s="35" t="s">
        <v>6</v>
      </c>
      <c r="D168" s="76" t="s">
        <v>159</v>
      </c>
      <c r="E168" s="58">
        <v>7420</v>
      </c>
      <c r="F168" s="58">
        <v>9000</v>
      </c>
      <c r="G168" s="183">
        <f>F168</f>
        <v>9000</v>
      </c>
      <c r="H168" s="58"/>
      <c r="I168" s="58"/>
      <c r="J168" s="58"/>
      <c r="K168" s="212">
        <f t="shared" si="53"/>
        <v>1.2129380053908356</v>
      </c>
    </row>
    <row r="169" spans="1:11" s="5" customFormat="1" ht="36.75" customHeight="1">
      <c r="A169" s="362"/>
      <c r="B169" s="382">
        <v>80140</v>
      </c>
      <c r="C169" s="19" t="s">
        <v>90</v>
      </c>
      <c r="D169" s="71"/>
      <c r="E169" s="52">
        <f aca="true" t="shared" si="59" ref="E169:J169">IF(SUM(E170:E173)&gt;0,SUM(E170:E173),"")</f>
        <v>2230</v>
      </c>
      <c r="F169" s="52">
        <f>IF(SUM(F170:F173)&gt;0,SUM(F170:F173),"")</f>
        <v>14260</v>
      </c>
      <c r="G169" s="52">
        <f t="shared" si="59"/>
        <v>14260</v>
      </c>
      <c r="H169" s="52">
        <f t="shared" si="59"/>
      </c>
      <c r="I169" s="52">
        <f t="shared" si="59"/>
      </c>
      <c r="J169" s="52">
        <f t="shared" si="59"/>
      </c>
      <c r="K169" s="212">
        <f t="shared" si="53"/>
        <v>6.394618834080718</v>
      </c>
    </row>
    <row r="170" spans="1:11" s="4" customFormat="1" ht="42" customHeight="1">
      <c r="A170" s="363"/>
      <c r="B170" s="85"/>
      <c r="C170" s="35" t="s">
        <v>115</v>
      </c>
      <c r="D170" s="76" t="s">
        <v>178</v>
      </c>
      <c r="E170" s="58"/>
      <c r="F170" s="58"/>
      <c r="G170" s="58"/>
      <c r="H170" s="58"/>
      <c r="I170" s="183">
        <f>F170</f>
        <v>0</v>
      </c>
      <c r="J170" s="58"/>
      <c r="K170" s="212">
        <f t="shared" si="53"/>
      </c>
    </row>
    <row r="171" spans="1:11" s="4" customFormat="1" ht="90.75" customHeight="1">
      <c r="A171" s="363"/>
      <c r="B171" s="23"/>
      <c r="C171" s="35" t="s">
        <v>128</v>
      </c>
      <c r="D171" s="336" t="s">
        <v>148</v>
      </c>
      <c r="E171" s="337"/>
      <c r="F171" s="337">
        <v>13260</v>
      </c>
      <c r="G171" s="338">
        <f>F171</f>
        <v>13260</v>
      </c>
      <c r="H171" s="61"/>
      <c r="I171" s="61"/>
      <c r="J171" s="61"/>
      <c r="K171" s="212">
        <f t="shared" si="53"/>
      </c>
    </row>
    <row r="172" spans="1:11" s="4" customFormat="1" ht="28.5" customHeight="1">
      <c r="A172" s="363"/>
      <c r="B172" s="23"/>
      <c r="C172" s="35" t="s">
        <v>101</v>
      </c>
      <c r="D172" s="77" t="s">
        <v>150</v>
      </c>
      <c r="E172" s="61">
        <v>1578</v>
      </c>
      <c r="F172" s="61"/>
      <c r="G172" s="184"/>
      <c r="H172" s="61"/>
      <c r="I172" s="61"/>
      <c r="J172" s="61"/>
      <c r="K172" s="212"/>
    </row>
    <row r="173" spans="1:11" s="4" customFormat="1" ht="20.25" customHeight="1">
      <c r="A173" s="363"/>
      <c r="B173" s="23"/>
      <c r="C173" s="35" t="s">
        <v>6</v>
      </c>
      <c r="D173" s="77" t="s">
        <v>159</v>
      </c>
      <c r="E173" s="61">
        <v>652</v>
      </c>
      <c r="F173" s="61">
        <v>1000</v>
      </c>
      <c r="G173" s="184">
        <f>F173</f>
        <v>1000</v>
      </c>
      <c r="H173" s="61"/>
      <c r="I173" s="61"/>
      <c r="J173" s="61"/>
      <c r="K173" s="212">
        <f t="shared" si="53"/>
        <v>1.5337423312883436</v>
      </c>
    </row>
    <row r="174" spans="1:11" s="5" customFormat="1" ht="18" customHeight="1">
      <c r="A174" s="362"/>
      <c r="B174" s="384">
        <v>80195</v>
      </c>
      <c r="C174" s="41" t="s">
        <v>8</v>
      </c>
      <c r="D174" s="78"/>
      <c r="E174" s="63">
        <f aca="true" t="shared" si="60" ref="E174:J174">IF(SUM(E175:E176)&gt;0,SUM(E175:E176),"")</f>
        <v>313611</v>
      </c>
      <c r="F174" s="63">
        <f>IF(SUM(F175:F176)&gt;0,SUM(F175:F176),"")</f>
      </c>
      <c r="G174" s="63">
        <f t="shared" si="60"/>
      </c>
      <c r="H174" s="63">
        <f t="shared" si="60"/>
      </c>
      <c r="I174" s="63">
        <f t="shared" si="60"/>
      </c>
      <c r="J174" s="63">
        <f t="shared" si="60"/>
      </c>
      <c r="K174" s="212">
        <f t="shared" si="53"/>
      </c>
    </row>
    <row r="175" spans="1:11" s="4" customFormat="1" ht="42.75" customHeight="1">
      <c r="A175" s="363"/>
      <c r="B175" s="23"/>
      <c r="C175" s="35" t="s">
        <v>116</v>
      </c>
      <c r="D175" s="76" t="s">
        <v>179</v>
      </c>
      <c r="E175" s="58">
        <v>187125</v>
      </c>
      <c r="F175" s="58"/>
      <c r="G175" s="58"/>
      <c r="H175" s="58"/>
      <c r="I175" s="183">
        <f>F175</f>
        <v>0</v>
      </c>
      <c r="J175" s="58"/>
      <c r="K175" s="212">
        <f t="shared" si="53"/>
      </c>
    </row>
    <row r="176" spans="1:11" s="4" customFormat="1" ht="42" customHeight="1" thickBot="1">
      <c r="A176" s="363"/>
      <c r="B176" s="23"/>
      <c r="C176" s="35" t="s">
        <v>115</v>
      </c>
      <c r="D176" s="76" t="s">
        <v>178</v>
      </c>
      <c r="E176" s="58">
        <v>126486</v>
      </c>
      <c r="F176" s="58"/>
      <c r="G176" s="58"/>
      <c r="H176" s="58"/>
      <c r="I176" s="183">
        <f>F176</f>
        <v>0</v>
      </c>
      <c r="J176" s="58"/>
      <c r="K176" s="398">
        <f t="shared" si="53"/>
      </c>
    </row>
    <row r="177" spans="1:11" s="7" customFormat="1" ht="24" customHeight="1">
      <c r="A177" s="364">
        <v>851</v>
      </c>
      <c r="B177" s="379"/>
      <c r="C177" s="29" t="s">
        <v>53</v>
      </c>
      <c r="D177" s="73"/>
      <c r="E177" s="57">
        <f>IF(SUM(E178,E180)&gt;0,SUM(E178,E180),"")</f>
        <v>31428</v>
      </c>
      <c r="F177" s="57">
        <f>IF(SUM(F178,F180)&gt;0,SUM(F178,F180),"")</f>
        <v>32000</v>
      </c>
      <c r="G177" s="57"/>
      <c r="H177" s="57"/>
      <c r="I177" s="57">
        <f>IF(SUM(I178,I180)&gt;0,SUM(I178,I180),"")</f>
        <v>32000</v>
      </c>
      <c r="J177" s="57">
        <f>IF(SUM(J178,J180)&gt;0,SUM(J178,J180),"")</f>
      </c>
      <c r="K177" s="212">
        <f t="shared" si="53"/>
        <v>1.0182003309151075</v>
      </c>
    </row>
    <row r="178" spans="1:11" s="7" customFormat="1" ht="24" customHeight="1">
      <c r="A178" s="365"/>
      <c r="B178" s="380">
        <v>80154</v>
      </c>
      <c r="C178" s="122" t="s">
        <v>189</v>
      </c>
      <c r="D178" s="123"/>
      <c r="E178" s="63">
        <f aca="true" t="shared" si="61" ref="E178:J178">IF(SUM(E179)&gt;0,SUM(E179),"")</f>
        <v>2000</v>
      </c>
      <c r="F178" s="63">
        <f>IF(SUM(F179)&gt;0,SUM(F179),"")</f>
      </c>
      <c r="G178" s="63">
        <f t="shared" si="61"/>
      </c>
      <c r="H178" s="63">
        <f t="shared" si="61"/>
      </c>
      <c r="I178" s="63">
        <f t="shared" si="61"/>
      </c>
      <c r="J178" s="63">
        <f t="shared" si="61"/>
      </c>
      <c r="K178" s="212">
        <f t="shared" si="53"/>
      </c>
    </row>
    <row r="179" spans="1:11" s="7" customFormat="1" ht="63.75" customHeight="1">
      <c r="A179" s="365"/>
      <c r="B179" s="389"/>
      <c r="C179" s="35" t="s">
        <v>123</v>
      </c>
      <c r="D179" s="119" t="s">
        <v>181</v>
      </c>
      <c r="E179" s="120">
        <v>2000</v>
      </c>
      <c r="F179" s="120"/>
      <c r="G179" s="120"/>
      <c r="H179" s="120"/>
      <c r="I179" s="183">
        <f>F179</f>
        <v>0</v>
      </c>
      <c r="J179" s="120"/>
      <c r="K179" s="212">
        <f t="shared" si="53"/>
      </c>
    </row>
    <row r="180" spans="1:11" s="5" customFormat="1" ht="54" customHeight="1">
      <c r="A180" s="362"/>
      <c r="B180" s="384">
        <v>85156</v>
      </c>
      <c r="C180" s="41" t="s">
        <v>134</v>
      </c>
      <c r="D180" s="78"/>
      <c r="E180" s="63">
        <f aca="true" t="shared" si="62" ref="E180:J180">IF(SUM(E181:E183)&gt;0,SUM(E181:E183),"")</f>
        <v>29428</v>
      </c>
      <c r="F180" s="63">
        <f>IF(SUM(F181:F183)&gt;0,SUM(F181:F183),"")</f>
        <v>32000</v>
      </c>
      <c r="G180" s="63">
        <f t="shared" si="62"/>
      </c>
      <c r="H180" s="63">
        <f t="shared" si="62"/>
      </c>
      <c r="I180" s="63">
        <f t="shared" si="62"/>
        <v>32000</v>
      </c>
      <c r="J180" s="63">
        <f t="shared" si="62"/>
      </c>
      <c r="K180" s="212">
        <f t="shared" si="53"/>
        <v>1.087399755335055</v>
      </c>
    </row>
    <row r="181" spans="1:11" s="4" customFormat="1" ht="91.5" customHeight="1">
      <c r="A181" s="363"/>
      <c r="B181" s="23"/>
      <c r="C181" s="25" t="s">
        <v>273</v>
      </c>
      <c r="D181" s="76" t="s">
        <v>152</v>
      </c>
      <c r="E181" s="58">
        <v>2150</v>
      </c>
      <c r="F181" s="58">
        <v>4000</v>
      </c>
      <c r="G181" s="58"/>
      <c r="H181" s="58"/>
      <c r="I181" s="183">
        <f>F181</f>
        <v>4000</v>
      </c>
      <c r="J181" s="58"/>
      <c r="K181" s="212">
        <f t="shared" si="53"/>
        <v>1.8604651162790697</v>
      </c>
    </row>
    <row r="182" spans="1:11" s="4" customFormat="1" ht="66" customHeight="1">
      <c r="A182" s="363"/>
      <c r="B182" s="23"/>
      <c r="C182" s="25" t="s">
        <v>106</v>
      </c>
      <c r="D182" s="76" t="s">
        <v>157</v>
      </c>
      <c r="E182" s="58">
        <v>1204</v>
      </c>
      <c r="F182" s="58"/>
      <c r="G182" s="58"/>
      <c r="H182" s="58"/>
      <c r="I182" s="183">
        <f>F182</f>
        <v>0</v>
      </c>
      <c r="J182" s="58"/>
      <c r="K182" s="212">
        <f t="shared" si="53"/>
      </c>
    </row>
    <row r="183" spans="1:11" s="4" customFormat="1" ht="81.75" customHeight="1" thickBot="1">
      <c r="A183" s="368"/>
      <c r="B183" s="26"/>
      <c r="C183" s="32" t="s">
        <v>272</v>
      </c>
      <c r="D183" s="75" t="s">
        <v>152</v>
      </c>
      <c r="E183" s="56">
        <v>26074</v>
      </c>
      <c r="F183" s="56">
        <v>28000</v>
      </c>
      <c r="G183" s="56"/>
      <c r="H183" s="56"/>
      <c r="I183" s="183">
        <f>F183</f>
        <v>28000</v>
      </c>
      <c r="J183" s="56"/>
      <c r="K183" s="398">
        <f t="shared" si="53"/>
        <v>1.0738666871212703</v>
      </c>
    </row>
    <row r="184" spans="1:11" s="7" customFormat="1" ht="22.5" customHeight="1">
      <c r="A184" s="364">
        <v>852</v>
      </c>
      <c r="B184" s="379"/>
      <c r="C184" s="29" t="s">
        <v>139</v>
      </c>
      <c r="D184" s="73"/>
      <c r="E184" s="57">
        <f aca="true" t="shared" si="63" ref="E184:J184">IF(SUM(E185,E190,E197,E200,E203,E205,E207,E211,E217,E222,E227,E229,E231)&gt;0,SUM(E185,E190,E197,E200,E203,E205,E207,E211,E217,E222,E227,E229,E231),"")</f>
        <v>13819954</v>
      </c>
      <c r="F184" s="57">
        <f t="shared" si="63"/>
        <v>7806463</v>
      </c>
      <c r="G184" s="57">
        <f t="shared" si="63"/>
        <v>598100</v>
      </c>
      <c r="H184" s="57">
        <f t="shared" si="63"/>
      </c>
      <c r="I184" s="57">
        <f t="shared" si="63"/>
        <v>7208363</v>
      </c>
      <c r="J184" s="57">
        <f t="shared" si="63"/>
      </c>
      <c r="K184" s="212">
        <f t="shared" si="53"/>
        <v>0.5648689568720706</v>
      </c>
    </row>
    <row r="185" spans="1:11" s="5" customFormat="1" ht="30.75" customHeight="1">
      <c r="A185" s="362"/>
      <c r="B185" s="382">
        <v>85201</v>
      </c>
      <c r="C185" s="19" t="s">
        <v>54</v>
      </c>
      <c r="D185" s="71"/>
      <c r="E185" s="52">
        <f aca="true" t="shared" si="64" ref="E185:J185">IF(SUM(E186:E189)&gt;0,SUM(E186:E189),"")</f>
        <v>1623000</v>
      </c>
      <c r="F185" s="52">
        <f t="shared" si="64"/>
        <v>1431600</v>
      </c>
      <c r="G185" s="52">
        <f t="shared" si="64"/>
        <v>17600</v>
      </c>
      <c r="H185" s="52">
        <f t="shared" si="64"/>
      </c>
      <c r="I185" s="52">
        <f t="shared" si="64"/>
        <v>1414000</v>
      </c>
      <c r="J185" s="52">
        <f t="shared" si="64"/>
      </c>
      <c r="K185" s="212">
        <f t="shared" si="53"/>
        <v>0.8820702402957487</v>
      </c>
    </row>
    <row r="186" spans="1:11" s="4" customFormat="1" ht="15">
      <c r="A186" s="363"/>
      <c r="B186" s="23" t="s">
        <v>219</v>
      </c>
      <c r="C186" s="35" t="s">
        <v>55</v>
      </c>
      <c r="D186" s="76" t="s">
        <v>180</v>
      </c>
      <c r="E186" s="58">
        <v>17900</v>
      </c>
      <c r="F186" s="58">
        <v>16000</v>
      </c>
      <c r="G186" s="184">
        <f aca="true" t="shared" si="65" ref="G186:G198">F186</f>
        <v>16000</v>
      </c>
      <c r="H186" s="58"/>
      <c r="I186" s="58"/>
      <c r="J186" s="58"/>
      <c r="K186" s="212">
        <f t="shared" si="53"/>
        <v>0.8938547486033519</v>
      </c>
    </row>
    <row r="187" spans="1:11" s="4" customFormat="1" ht="14.25" customHeight="1">
      <c r="A187" s="363"/>
      <c r="B187" s="23" t="s">
        <v>219</v>
      </c>
      <c r="C187" s="35" t="s">
        <v>6</v>
      </c>
      <c r="D187" s="76" t="s">
        <v>159</v>
      </c>
      <c r="E187" s="58">
        <v>1500</v>
      </c>
      <c r="F187" s="58">
        <v>1600</v>
      </c>
      <c r="G187" s="184">
        <f t="shared" si="65"/>
        <v>1600</v>
      </c>
      <c r="H187" s="58"/>
      <c r="I187" s="58"/>
      <c r="J187" s="58"/>
      <c r="K187" s="212">
        <f t="shared" si="53"/>
        <v>1.0666666666666667</v>
      </c>
    </row>
    <row r="188" spans="1:11" s="4" customFormat="1" ht="41.25" customHeight="1">
      <c r="A188" s="363"/>
      <c r="B188" s="23" t="s">
        <v>219</v>
      </c>
      <c r="C188" s="35" t="s">
        <v>115</v>
      </c>
      <c r="D188" s="76" t="s">
        <v>178</v>
      </c>
      <c r="E188" s="58">
        <v>1603600</v>
      </c>
      <c r="F188" s="58">
        <v>1414000</v>
      </c>
      <c r="G188" s="184"/>
      <c r="H188" s="58"/>
      <c r="I188" s="183">
        <f>F188</f>
        <v>1414000</v>
      </c>
      <c r="J188" s="58"/>
      <c r="K188" s="212">
        <f t="shared" si="53"/>
        <v>0.8817660264405088</v>
      </c>
    </row>
    <row r="189" spans="1:11" s="4" customFormat="1" ht="15">
      <c r="A189" s="363"/>
      <c r="B189" s="23" t="s">
        <v>219</v>
      </c>
      <c r="C189" s="35" t="s">
        <v>15</v>
      </c>
      <c r="D189" s="76" t="s">
        <v>145</v>
      </c>
      <c r="E189" s="58"/>
      <c r="F189" s="58"/>
      <c r="G189" s="184">
        <f t="shared" si="65"/>
        <v>0</v>
      </c>
      <c r="H189" s="58"/>
      <c r="I189" s="58"/>
      <c r="J189" s="58"/>
      <c r="K189" s="212">
        <f t="shared" si="53"/>
      </c>
    </row>
    <row r="190" spans="1:11" s="5" customFormat="1" ht="18.75" customHeight="1">
      <c r="A190" s="362"/>
      <c r="B190" s="382">
        <v>85202</v>
      </c>
      <c r="C190" s="19" t="s">
        <v>57</v>
      </c>
      <c r="D190" s="71"/>
      <c r="E190" s="52">
        <f aca="true" t="shared" si="66" ref="E190:J190">IF(SUM(E191:E196)&gt;0,SUM(E191:E196),"")</f>
        <v>2556020</v>
      </c>
      <c r="F190" s="52">
        <f t="shared" si="66"/>
        <v>2031000</v>
      </c>
      <c r="G190" s="52">
        <f t="shared" si="66"/>
        <v>470000</v>
      </c>
      <c r="H190" s="52">
        <f t="shared" si="66"/>
      </c>
      <c r="I190" s="52">
        <f t="shared" si="66"/>
        <v>1561000</v>
      </c>
      <c r="J190" s="52">
        <f t="shared" si="66"/>
      </c>
      <c r="K190" s="212">
        <f t="shared" si="53"/>
        <v>0.7945947214810526</v>
      </c>
    </row>
    <row r="191" spans="1:11" s="4" customFormat="1" ht="14.25" customHeight="1">
      <c r="A191" s="363"/>
      <c r="B191" s="23" t="s">
        <v>219</v>
      </c>
      <c r="C191" s="35" t="s">
        <v>55</v>
      </c>
      <c r="D191" s="76" t="s">
        <v>180</v>
      </c>
      <c r="E191" s="58">
        <v>465700</v>
      </c>
      <c r="F191" s="58">
        <v>465400</v>
      </c>
      <c r="G191" s="184">
        <f t="shared" si="65"/>
        <v>465400</v>
      </c>
      <c r="H191" s="58"/>
      <c r="I191" s="58"/>
      <c r="J191" s="58"/>
      <c r="K191" s="212">
        <f t="shared" si="53"/>
        <v>0.9993558084603822</v>
      </c>
    </row>
    <row r="192" spans="1:11" s="4" customFormat="1" ht="29.25" customHeight="1">
      <c r="A192" s="363"/>
      <c r="B192" s="23" t="s">
        <v>219</v>
      </c>
      <c r="C192" s="35" t="s">
        <v>101</v>
      </c>
      <c r="D192" s="76" t="s">
        <v>150</v>
      </c>
      <c r="E192" s="58">
        <v>300</v>
      </c>
      <c r="F192" s="58">
        <v>300</v>
      </c>
      <c r="G192" s="184">
        <f t="shared" si="65"/>
        <v>300</v>
      </c>
      <c r="H192" s="58"/>
      <c r="I192" s="58"/>
      <c r="J192" s="58"/>
      <c r="K192" s="212">
        <f t="shared" si="53"/>
        <v>1</v>
      </c>
    </row>
    <row r="193" spans="1:11" s="4" customFormat="1" ht="14.25" customHeight="1">
      <c r="A193" s="363"/>
      <c r="B193" s="23" t="s">
        <v>219</v>
      </c>
      <c r="C193" s="35" t="s">
        <v>6</v>
      </c>
      <c r="D193" s="76" t="s">
        <v>159</v>
      </c>
      <c r="E193" s="58">
        <v>3500</v>
      </c>
      <c r="F193" s="58">
        <v>3000</v>
      </c>
      <c r="G193" s="184">
        <f t="shared" si="65"/>
        <v>3000</v>
      </c>
      <c r="H193" s="58"/>
      <c r="I193" s="58"/>
      <c r="J193" s="58"/>
      <c r="K193" s="212">
        <f t="shared" si="53"/>
        <v>0.8571428571428571</v>
      </c>
    </row>
    <row r="194" spans="1:11" s="4" customFormat="1" ht="14.25" customHeight="1">
      <c r="A194" s="363"/>
      <c r="B194" s="23"/>
      <c r="C194" s="35" t="s">
        <v>15</v>
      </c>
      <c r="D194" s="76" t="s">
        <v>145</v>
      </c>
      <c r="E194" s="58">
        <v>1400</v>
      </c>
      <c r="F194" s="58">
        <v>1300</v>
      </c>
      <c r="G194" s="184">
        <f t="shared" si="65"/>
        <v>1300</v>
      </c>
      <c r="H194" s="58"/>
      <c r="I194" s="58"/>
      <c r="J194" s="58"/>
      <c r="K194" s="212">
        <f t="shared" si="53"/>
        <v>0.9285714285714286</v>
      </c>
    </row>
    <row r="195" spans="1:11" s="4" customFormat="1" ht="42.75" customHeight="1">
      <c r="A195" s="363"/>
      <c r="B195" s="23" t="s">
        <v>219</v>
      </c>
      <c r="C195" s="35" t="s">
        <v>56</v>
      </c>
      <c r="D195" s="76" t="s">
        <v>178</v>
      </c>
      <c r="E195" s="58">
        <v>1585120</v>
      </c>
      <c r="F195" s="58">
        <v>1561000</v>
      </c>
      <c r="G195" s="184"/>
      <c r="H195" s="58"/>
      <c r="I195" s="183">
        <f>F195</f>
        <v>1561000</v>
      </c>
      <c r="J195" s="58"/>
      <c r="K195" s="212">
        <f t="shared" si="53"/>
        <v>0.9847834864237408</v>
      </c>
    </row>
    <row r="196" spans="1:11" s="4" customFormat="1" ht="70.5" customHeight="1">
      <c r="A196" s="363"/>
      <c r="B196" s="23" t="s">
        <v>219</v>
      </c>
      <c r="C196" s="35" t="s">
        <v>225</v>
      </c>
      <c r="D196" s="76" t="s">
        <v>224</v>
      </c>
      <c r="E196" s="58">
        <v>500000</v>
      </c>
      <c r="F196" s="58">
        <v>0</v>
      </c>
      <c r="G196" s="184">
        <v>0</v>
      </c>
      <c r="H196" s="58"/>
      <c r="I196" s="58">
        <v>0</v>
      </c>
      <c r="J196" s="183">
        <f>F196</f>
        <v>0</v>
      </c>
      <c r="K196" s="212">
        <f t="shared" si="53"/>
        <v>0</v>
      </c>
    </row>
    <row r="197" spans="1:11" s="5" customFormat="1" ht="18" customHeight="1">
      <c r="A197" s="362"/>
      <c r="B197" s="382">
        <v>85203</v>
      </c>
      <c r="C197" s="19" t="s">
        <v>58</v>
      </c>
      <c r="D197" s="71"/>
      <c r="E197" s="52">
        <f aca="true" t="shared" si="67" ref="E197:J197">IF(SUM(E198:E199)&gt;0,SUM(E198:E199),"")</f>
        <v>247700</v>
      </c>
      <c r="F197" s="52">
        <f t="shared" si="67"/>
        <v>252700</v>
      </c>
      <c r="G197" s="52">
        <f t="shared" si="67"/>
        <v>35700</v>
      </c>
      <c r="H197" s="52">
        <f t="shared" si="67"/>
      </c>
      <c r="I197" s="52">
        <f t="shared" si="67"/>
        <v>217000</v>
      </c>
      <c r="J197" s="52">
        <f t="shared" si="67"/>
      </c>
      <c r="K197" s="212">
        <f t="shared" si="53"/>
        <v>1.020185708518369</v>
      </c>
    </row>
    <row r="198" spans="1:11" s="4" customFormat="1" ht="14.25" customHeight="1">
      <c r="A198" s="363"/>
      <c r="B198" s="23" t="s">
        <v>219</v>
      </c>
      <c r="C198" s="35" t="s">
        <v>55</v>
      </c>
      <c r="D198" s="76" t="s">
        <v>180</v>
      </c>
      <c r="E198" s="58">
        <v>35700</v>
      </c>
      <c r="F198" s="58">
        <v>35700</v>
      </c>
      <c r="G198" s="184">
        <f t="shared" si="65"/>
        <v>35700</v>
      </c>
      <c r="H198" s="58"/>
      <c r="I198" s="58"/>
      <c r="J198" s="58"/>
      <c r="K198" s="212">
        <f t="shared" si="53"/>
        <v>1</v>
      </c>
    </row>
    <row r="199" spans="1:11" s="4" customFormat="1" ht="49.5" customHeight="1">
      <c r="A199" s="363"/>
      <c r="B199" s="23" t="s">
        <v>219</v>
      </c>
      <c r="C199" s="25" t="s">
        <v>106</v>
      </c>
      <c r="D199" s="76" t="s">
        <v>157</v>
      </c>
      <c r="E199" s="58">
        <v>212000</v>
      </c>
      <c r="F199" s="58">
        <v>217000</v>
      </c>
      <c r="G199" s="58"/>
      <c r="H199" s="58"/>
      <c r="I199" s="183">
        <f>F199</f>
        <v>217000</v>
      </c>
      <c r="J199" s="58"/>
      <c r="K199" s="212">
        <f t="shared" si="53"/>
        <v>1.0235849056603774</v>
      </c>
    </row>
    <row r="200" spans="1:11" s="5" customFormat="1" ht="18" customHeight="1">
      <c r="A200" s="362"/>
      <c r="B200" s="382">
        <v>85204</v>
      </c>
      <c r="C200" s="19" t="s">
        <v>59</v>
      </c>
      <c r="D200" s="71"/>
      <c r="E200" s="52">
        <f aca="true" t="shared" si="68" ref="E200:J200">IF(SUM(E201:E202)&gt;0,SUM(E201:E202),"")</f>
        <v>524490</v>
      </c>
      <c r="F200" s="52">
        <f t="shared" si="68"/>
        <v>2400</v>
      </c>
      <c r="G200" s="52">
        <f t="shared" si="68"/>
        <v>2400</v>
      </c>
      <c r="H200" s="52">
        <f t="shared" si="68"/>
      </c>
      <c r="I200" s="52">
        <f t="shared" si="68"/>
      </c>
      <c r="J200" s="52">
        <f t="shared" si="68"/>
      </c>
      <c r="K200" s="212">
        <f t="shared" si="53"/>
        <v>0.004575873705885717</v>
      </c>
    </row>
    <row r="201" spans="1:11" s="4" customFormat="1" ht="13.5" customHeight="1">
      <c r="A201" s="363"/>
      <c r="B201" s="23" t="s">
        <v>219</v>
      </c>
      <c r="C201" s="35" t="s">
        <v>55</v>
      </c>
      <c r="D201" s="76" t="s">
        <v>180</v>
      </c>
      <c r="E201" s="58">
        <v>2400</v>
      </c>
      <c r="F201" s="58">
        <v>2400</v>
      </c>
      <c r="G201" s="184">
        <f>F201</f>
        <v>2400</v>
      </c>
      <c r="H201" s="58"/>
      <c r="I201" s="58"/>
      <c r="J201" s="58"/>
      <c r="K201" s="212">
        <f t="shared" si="53"/>
        <v>1</v>
      </c>
    </row>
    <row r="202" spans="1:11" s="4" customFormat="1" ht="39" customHeight="1">
      <c r="A202" s="363"/>
      <c r="B202" s="23" t="s">
        <v>219</v>
      </c>
      <c r="C202" s="35" t="s">
        <v>56</v>
      </c>
      <c r="D202" s="76" t="s">
        <v>178</v>
      </c>
      <c r="E202" s="58">
        <v>522090</v>
      </c>
      <c r="F202" s="58">
        <v>0</v>
      </c>
      <c r="G202" s="183">
        <v>0</v>
      </c>
      <c r="H202" s="58"/>
      <c r="I202" s="183">
        <f>F202</f>
        <v>0</v>
      </c>
      <c r="J202" s="58"/>
      <c r="K202" s="212">
        <f t="shared" si="53"/>
        <v>0</v>
      </c>
    </row>
    <row r="203" spans="1:11" s="5" customFormat="1" ht="51.75" customHeight="1">
      <c r="A203" s="362"/>
      <c r="B203" s="382">
        <v>85213</v>
      </c>
      <c r="C203" s="19" t="s">
        <v>135</v>
      </c>
      <c r="D203" s="71"/>
      <c r="E203" s="52">
        <f aca="true" t="shared" si="69" ref="E203:J203">IF(SUM(E204:E204)&gt;0,SUM(E204:E204),"")</f>
        <v>209900</v>
      </c>
      <c r="F203" s="52">
        <f t="shared" si="69"/>
        <v>111000</v>
      </c>
      <c r="G203" s="52">
        <f t="shared" si="69"/>
      </c>
      <c r="H203" s="52">
        <f t="shared" si="69"/>
      </c>
      <c r="I203" s="52">
        <f t="shared" si="69"/>
        <v>111000</v>
      </c>
      <c r="J203" s="52">
        <f t="shared" si="69"/>
      </c>
      <c r="K203" s="212">
        <f t="shared" si="53"/>
        <v>0.5288232491662697</v>
      </c>
    </row>
    <row r="204" spans="1:11" s="4" customFormat="1" ht="63.75">
      <c r="A204" s="363"/>
      <c r="B204" s="85" t="s">
        <v>219</v>
      </c>
      <c r="C204" s="25" t="s">
        <v>106</v>
      </c>
      <c r="D204" s="76" t="s">
        <v>157</v>
      </c>
      <c r="E204" s="58">
        <v>209900</v>
      </c>
      <c r="F204" s="58">
        <v>111000</v>
      </c>
      <c r="G204" s="58">
        <v>0</v>
      </c>
      <c r="H204" s="58">
        <v>0</v>
      </c>
      <c r="I204" s="183">
        <f>F204</f>
        <v>111000</v>
      </c>
      <c r="J204" s="58"/>
      <c r="K204" s="212">
        <f t="shared" si="53"/>
        <v>0.5288232491662697</v>
      </c>
    </row>
    <row r="205" spans="1:11" s="6" customFormat="1" ht="34.5" customHeight="1">
      <c r="A205" s="369"/>
      <c r="B205" s="390">
        <v>85214</v>
      </c>
      <c r="C205" s="41" t="s">
        <v>91</v>
      </c>
      <c r="D205" s="80"/>
      <c r="E205" s="64">
        <f aca="true" t="shared" si="70" ref="E205:J205">IF(SUM(E206:E206)&gt;0,SUM(E206:E206),"")</f>
        <v>4128254</v>
      </c>
      <c r="F205" s="64">
        <f t="shared" si="70"/>
        <v>2396000</v>
      </c>
      <c r="G205" s="64">
        <f t="shared" si="70"/>
      </c>
      <c r="H205" s="64">
        <f t="shared" si="70"/>
      </c>
      <c r="I205" s="64">
        <f t="shared" si="70"/>
        <v>2396000</v>
      </c>
      <c r="J205" s="64">
        <f t="shared" si="70"/>
      </c>
      <c r="K205" s="212">
        <f t="shared" si="53"/>
        <v>0.5803906445678972</v>
      </c>
    </row>
    <row r="206" spans="1:11" s="4" customFormat="1" ht="63.75">
      <c r="A206" s="363"/>
      <c r="B206" s="23" t="s">
        <v>219</v>
      </c>
      <c r="C206" s="25" t="s">
        <v>106</v>
      </c>
      <c r="D206" s="76" t="s">
        <v>157</v>
      </c>
      <c r="E206" s="58">
        <v>4128254</v>
      </c>
      <c r="F206" s="58">
        <v>2396000</v>
      </c>
      <c r="G206" s="58"/>
      <c r="H206" s="58">
        <v>0</v>
      </c>
      <c r="I206" s="183">
        <f>F206</f>
        <v>2396000</v>
      </c>
      <c r="J206" s="58"/>
      <c r="K206" s="212">
        <f t="shared" si="53"/>
        <v>0.5803906445678972</v>
      </c>
    </row>
    <row r="207" spans="1:11" s="5" customFormat="1" ht="18" customHeight="1">
      <c r="A207" s="362"/>
      <c r="B207" s="382">
        <v>85215</v>
      </c>
      <c r="C207" s="19" t="s">
        <v>60</v>
      </c>
      <c r="D207" s="71"/>
      <c r="E207" s="64">
        <f aca="true" t="shared" si="71" ref="E207:J207">IF(SUM(E208:E210)&gt;0,SUM(E208:E210),"")</f>
        <v>2745440</v>
      </c>
      <c r="F207" s="64">
        <f t="shared" si="71"/>
      </c>
      <c r="G207" s="64">
        <f t="shared" si="71"/>
      </c>
      <c r="H207" s="64">
        <f t="shared" si="71"/>
      </c>
      <c r="I207" s="64">
        <f t="shared" si="71"/>
      </c>
      <c r="J207" s="64">
        <f t="shared" si="71"/>
      </c>
      <c r="K207" s="212">
        <f t="shared" si="53"/>
      </c>
    </row>
    <row r="208" spans="1:11" s="5" customFormat="1" ht="18" customHeight="1">
      <c r="A208" s="362"/>
      <c r="B208" s="385"/>
      <c r="C208" s="35" t="s">
        <v>15</v>
      </c>
      <c r="D208" s="117" t="s">
        <v>145</v>
      </c>
      <c r="E208" s="344">
        <v>11000</v>
      </c>
      <c r="F208" s="344"/>
      <c r="G208" s="344"/>
      <c r="H208" s="344"/>
      <c r="I208" s="344"/>
      <c r="J208" s="344"/>
      <c r="K208" s="212"/>
    </row>
    <row r="209" spans="1:11" s="4" customFormat="1" ht="40.5" customHeight="1">
      <c r="A209" s="363"/>
      <c r="B209" s="23" t="s">
        <v>219</v>
      </c>
      <c r="C209" s="35" t="s">
        <v>125</v>
      </c>
      <c r="D209" s="76" t="s">
        <v>179</v>
      </c>
      <c r="E209" s="58">
        <v>2734440</v>
      </c>
      <c r="F209" s="58">
        <v>0</v>
      </c>
      <c r="G209" s="58">
        <v>0</v>
      </c>
      <c r="H209" s="58">
        <v>0</v>
      </c>
      <c r="I209" s="183">
        <f>F209</f>
        <v>0</v>
      </c>
      <c r="J209" s="58"/>
      <c r="K209" s="212">
        <f t="shared" si="53"/>
        <v>0</v>
      </c>
    </row>
    <row r="210" spans="1:11" s="4" customFormat="1" ht="18.75" customHeight="1">
      <c r="A210" s="363"/>
      <c r="B210" s="23"/>
      <c r="C210" s="35"/>
      <c r="D210" s="76"/>
      <c r="E210" s="58"/>
      <c r="F210" s="58"/>
      <c r="G210" s="58"/>
      <c r="H210" s="58"/>
      <c r="I210" s="183"/>
      <c r="J210" s="58"/>
      <c r="K210" s="212"/>
    </row>
    <row r="211" spans="1:11" s="5" customFormat="1" ht="41.25" customHeight="1">
      <c r="A211" s="362"/>
      <c r="B211" s="382">
        <v>85216</v>
      </c>
      <c r="C211" s="19" t="s">
        <v>61</v>
      </c>
      <c r="D211" s="71"/>
      <c r="E211" s="52">
        <f aca="true" t="shared" si="72" ref="E211:J211">IF(SUM(E212,E213,E216)&gt;0,SUM(E212,E213,E216),"")</f>
        <v>502707</v>
      </c>
      <c r="F211" s="52">
        <f t="shared" si="72"/>
        <v>679000</v>
      </c>
      <c r="G211" s="52">
        <f t="shared" si="72"/>
      </c>
      <c r="H211" s="52">
        <f t="shared" si="72"/>
      </c>
      <c r="I211" s="52">
        <f t="shared" si="72"/>
        <v>679000</v>
      </c>
      <c r="J211" s="52">
        <f t="shared" si="72"/>
      </c>
      <c r="K211" s="212">
        <f t="shared" si="53"/>
        <v>1.3506873785326243</v>
      </c>
    </row>
    <row r="212" spans="1:11" s="4" customFormat="1" ht="63.75">
      <c r="A212" s="363"/>
      <c r="B212" s="23" t="s">
        <v>219</v>
      </c>
      <c r="C212" s="25" t="s">
        <v>106</v>
      </c>
      <c r="D212" s="77" t="s">
        <v>157</v>
      </c>
      <c r="E212" s="60">
        <v>468707</v>
      </c>
      <c r="F212" s="60">
        <v>643000</v>
      </c>
      <c r="G212" s="60">
        <v>0</v>
      </c>
      <c r="H212" s="60">
        <v>0</v>
      </c>
      <c r="I212" s="183">
        <f>F212</f>
        <v>643000</v>
      </c>
      <c r="J212" s="60"/>
      <c r="K212" s="212">
        <f t="shared" si="53"/>
        <v>1.3718591785486456</v>
      </c>
    </row>
    <row r="213" spans="1:12" s="95" customFormat="1" ht="37.5" customHeight="1">
      <c r="A213" s="370"/>
      <c r="B213" s="391" t="s">
        <v>219</v>
      </c>
      <c r="C213" s="25" t="s">
        <v>95</v>
      </c>
      <c r="D213" s="93">
        <v>2110</v>
      </c>
      <c r="E213" s="94">
        <f>IF(SUM(E214:E215)&gt;0,SUM(E214:E215),"")</f>
        <v>34000</v>
      </c>
      <c r="F213" s="94">
        <f>IF(SUM(F214:F215)&gt;0,SUM(F214:F215),"")</f>
        <v>36000</v>
      </c>
      <c r="G213" s="94">
        <v>0</v>
      </c>
      <c r="H213" s="94">
        <v>0</v>
      </c>
      <c r="I213" s="94">
        <f>IF(SUM(I214:I215)&gt;0,SUM(I214:I215),"")</f>
        <v>36000</v>
      </c>
      <c r="J213" s="94">
        <f>IF(SUM(J214:J215)&gt;0,SUM(J214:J215),"")</f>
      </c>
      <c r="K213" s="212">
        <f t="shared" si="53"/>
        <v>1.0588235294117647</v>
      </c>
      <c r="L213" s="104"/>
    </row>
    <row r="214" spans="1:12" ht="15">
      <c r="A214" s="363"/>
      <c r="B214" s="392"/>
      <c r="C214" s="97"/>
      <c r="D214" s="98"/>
      <c r="E214" s="99"/>
      <c r="F214" s="99"/>
      <c r="G214" s="99"/>
      <c r="H214" s="99"/>
      <c r="I214" s="99"/>
      <c r="J214" s="99"/>
      <c r="K214" s="212">
        <f t="shared" si="53"/>
      </c>
      <c r="L214" s="105"/>
    </row>
    <row r="215" spans="1:12" ht="15">
      <c r="A215" s="363"/>
      <c r="B215" s="392" t="s">
        <v>219</v>
      </c>
      <c r="C215" s="100" t="s">
        <v>62</v>
      </c>
      <c r="D215" s="98"/>
      <c r="E215" s="101">
        <v>34000</v>
      </c>
      <c r="F215" s="101">
        <v>36000</v>
      </c>
      <c r="G215" s="101">
        <v>0</v>
      </c>
      <c r="H215" s="101">
        <v>0</v>
      </c>
      <c r="I215" s="183">
        <f>F215</f>
        <v>36000</v>
      </c>
      <c r="J215" s="101"/>
      <c r="K215" s="212">
        <f t="shared" si="53"/>
        <v>1.0588235294117647</v>
      </c>
      <c r="L215" s="105"/>
    </row>
    <row r="216" spans="1:12" s="4" customFormat="1" ht="15">
      <c r="A216" s="363"/>
      <c r="B216" s="85"/>
      <c r="C216" s="31"/>
      <c r="D216" s="76"/>
      <c r="E216" s="58"/>
      <c r="F216" s="58"/>
      <c r="G216" s="58"/>
      <c r="H216" s="58"/>
      <c r="I216" s="58"/>
      <c r="J216" s="58"/>
      <c r="K216" s="212">
        <f t="shared" si="53"/>
      </c>
      <c r="L216" s="102"/>
    </row>
    <row r="217" spans="1:12" s="5" customFormat="1" ht="18" customHeight="1">
      <c r="A217" s="362"/>
      <c r="B217" s="382">
        <v>85219</v>
      </c>
      <c r="C217" s="19" t="s">
        <v>63</v>
      </c>
      <c r="D217" s="71"/>
      <c r="E217" s="52">
        <f aca="true" t="shared" si="73" ref="E217:J217">IF(SUM(E218:E221)&gt;0,SUM(E218:E221),"")</f>
        <v>724600</v>
      </c>
      <c r="F217" s="52">
        <f t="shared" si="73"/>
        <v>738000</v>
      </c>
      <c r="G217" s="52">
        <f t="shared" si="73"/>
        <v>60000</v>
      </c>
      <c r="H217" s="52">
        <f t="shared" si="73"/>
      </c>
      <c r="I217" s="52">
        <f t="shared" si="73"/>
        <v>678000</v>
      </c>
      <c r="J217" s="52">
        <f t="shared" si="73"/>
      </c>
      <c r="K217" s="212">
        <f t="shared" si="53"/>
        <v>1.018492961634005</v>
      </c>
      <c r="L217" s="103"/>
    </row>
    <row r="218" spans="1:11" s="4" customFormat="1" ht="15" customHeight="1">
      <c r="A218" s="363"/>
      <c r="B218" s="23" t="s">
        <v>219</v>
      </c>
      <c r="C218" s="35" t="s">
        <v>55</v>
      </c>
      <c r="D218" s="76" t="s">
        <v>180</v>
      </c>
      <c r="E218" s="58">
        <v>54000</v>
      </c>
      <c r="F218" s="58">
        <v>54000</v>
      </c>
      <c r="G218" s="184">
        <f>F218</f>
        <v>54000</v>
      </c>
      <c r="H218" s="58">
        <v>0</v>
      </c>
      <c r="I218" s="58"/>
      <c r="J218" s="58"/>
      <c r="K218" s="212">
        <f aca="true" t="shared" si="74" ref="K218:K283">IF(AND(F218&lt;&gt;"",E218&lt;&gt;""),F218/E218,"")</f>
        <v>1</v>
      </c>
    </row>
    <row r="219" spans="1:11" s="4" customFormat="1" ht="15">
      <c r="A219" s="363"/>
      <c r="B219" s="23" t="s">
        <v>219</v>
      </c>
      <c r="C219" s="35" t="s">
        <v>6</v>
      </c>
      <c r="D219" s="76" t="s">
        <v>159</v>
      </c>
      <c r="E219" s="58">
        <v>9600</v>
      </c>
      <c r="F219" s="58">
        <v>6000</v>
      </c>
      <c r="G219" s="184">
        <f>F219</f>
        <v>6000</v>
      </c>
      <c r="H219" s="58">
        <v>0</v>
      </c>
      <c r="I219" s="58"/>
      <c r="J219" s="58"/>
      <c r="K219" s="212">
        <f t="shared" si="74"/>
        <v>0.625</v>
      </c>
    </row>
    <row r="220" spans="1:11" s="4" customFormat="1" ht="15">
      <c r="A220" s="363"/>
      <c r="B220" s="23" t="s">
        <v>219</v>
      </c>
      <c r="C220" s="35" t="s">
        <v>15</v>
      </c>
      <c r="D220" s="76" t="s">
        <v>145</v>
      </c>
      <c r="E220" s="58"/>
      <c r="F220" s="58">
        <v>0</v>
      </c>
      <c r="G220" s="184">
        <f>F220</f>
        <v>0</v>
      </c>
      <c r="H220" s="58">
        <v>0</v>
      </c>
      <c r="I220" s="58"/>
      <c r="J220" s="58"/>
      <c r="K220" s="212">
        <f t="shared" si="74"/>
      </c>
    </row>
    <row r="221" spans="1:11" s="4" customFormat="1" ht="63.75">
      <c r="A221" s="363"/>
      <c r="B221" s="85" t="s">
        <v>219</v>
      </c>
      <c r="C221" s="25" t="s">
        <v>106</v>
      </c>
      <c r="D221" s="76" t="s">
        <v>157</v>
      </c>
      <c r="E221" s="58">
        <v>661000</v>
      </c>
      <c r="F221" s="58">
        <v>678000</v>
      </c>
      <c r="G221" s="58"/>
      <c r="H221" s="58"/>
      <c r="I221" s="183">
        <f>F221</f>
        <v>678000</v>
      </c>
      <c r="J221" s="58"/>
      <c r="K221" s="212">
        <f t="shared" si="74"/>
        <v>1.0257186081694403</v>
      </c>
    </row>
    <row r="222" spans="1:11" s="5" customFormat="1" ht="21" customHeight="1">
      <c r="A222" s="362"/>
      <c r="B222" s="384">
        <v>85226</v>
      </c>
      <c r="C222" s="41" t="s">
        <v>64</v>
      </c>
      <c r="D222" s="78"/>
      <c r="E222" s="63">
        <f aca="true" t="shared" si="75" ref="E222:J222">IF(SUM(E223:E226)&gt;0,SUM(E223:E226),"")</f>
        <v>217963</v>
      </c>
      <c r="F222" s="63">
        <f t="shared" si="75"/>
        <v>13963</v>
      </c>
      <c r="G222" s="63">
        <f t="shared" si="75"/>
        <v>4600</v>
      </c>
      <c r="H222" s="63">
        <f t="shared" si="75"/>
      </c>
      <c r="I222" s="63">
        <f t="shared" si="75"/>
        <v>9363</v>
      </c>
      <c r="J222" s="63">
        <f t="shared" si="75"/>
      </c>
      <c r="K222" s="212">
        <f t="shared" si="74"/>
        <v>0.06406133151039396</v>
      </c>
    </row>
    <row r="223" spans="1:11" s="8" customFormat="1" ht="15">
      <c r="A223" s="371"/>
      <c r="B223" s="20" t="s">
        <v>219</v>
      </c>
      <c r="C223" s="31" t="s">
        <v>55</v>
      </c>
      <c r="D223" s="74" t="s">
        <v>180</v>
      </c>
      <c r="E223" s="54">
        <v>3600</v>
      </c>
      <c r="F223" s="54">
        <v>3600</v>
      </c>
      <c r="G223" s="184">
        <f>F223</f>
        <v>3600</v>
      </c>
      <c r="H223" s="54"/>
      <c r="I223" s="54"/>
      <c r="J223" s="54"/>
      <c r="K223" s="212">
        <f t="shared" si="74"/>
        <v>1</v>
      </c>
    </row>
    <row r="224" spans="1:11" s="4" customFormat="1" ht="15">
      <c r="A224" s="363"/>
      <c r="B224" s="23" t="s">
        <v>219</v>
      </c>
      <c r="C224" s="35" t="s">
        <v>6</v>
      </c>
      <c r="D224" s="76" t="s">
        <v>159</v>
      </c>
      <c r="E224" s="58">
        <v>1000</v>
      </c>
      <c r="F224" s="58">
        <v>1000</v>
      </c>
      <c r="G224" s="184">
        <f>F224</f>
        <v>1000</v>
      </c>
      <c r="H224" s="58"/>
      <c r="I224" s="58"/>
      <c r="J224" s="58"/>
      <c r="K224" s="212">
        <f t="shared" si="74"/>
        <v>1</v>
      </c>
    </row>
    <row r="225" spans="1:11" s="4" customFormat="1" ht="38.25">
      <c r="A225" s="372"/>
      <c r="B225" s="85" t="s">
        <v>219</v>
      </c>
      <c r="C225" s="35" t="s">
        <v>56</v>
      </c>
      <c r="D225" s="76" t="s">
        <v>178</v>
      </c>
      <c r="E225" s="58">
        <v>204000</v>
      </c>
      <c r="F225" s="58"/>
      <c r="G225" s="58"/>
      <c r="H225" s="58"/>
      <c r="I225" s="183">
        <f>F225</f>
        <v>0</v>
      </c>
      <c r="J225" s="58"/>
      <c r="K225" s="212">
        <f t="shared" si="74"/>
      </c>
    </row>
    <row r="226" spans="1:11" s="4" customFormat="1" ht="63.75">
      <c r="A226" s="363"/>
      <c r="B226" s="387" t="s">
        <v>219</v>
      </c>
      <c r="C226" s="35" t="s">
        <v>123</v>
      </c>
      <c r="D226" s="77" t="s">
        <v>181</v>
      </c>
      <c r="E226" s="61">
        <v>9363</v>
      </c>
      <c r="F226" s="61">
        <v>9363</v>
      </c>
      <c r="G226" s="61">
        <v>0</v>
      </c>
      <c r="H226" s="61">
        <v>0</v>
      </c>
      <c r="I226" s="183">
        <f>F226</f>
        <v>9363</v>
      </c>
      <c r="J226" s="61"/>
      <c r="K226" s="212">
        <f t="shared" si="74"/>
        <v>1</v>
      </c>
    </row>
    <row r="227" spans="1:11" s="5" customFormat="1" ht="30.75" customHeight="1">
      <c r="A227" s="362"/>
      <c r="B227" s="384">
        <v>85228</v>
      </c>
      <c r="C227" s="41" t="s">
        <v>93</v>
      </c>
      <c r="D227" s="78"/>
      <c r="E227" s="63">
        <f aca="true" t="shared" si="76" ref="E227:J227">IF(SUM(E228:E228)&gt;0,SUM(E228:E228),"")</f>
        <v>88500</v>
      </c>
      <c r="F227" s="63">
        <f t="shared" si="76"/>
        <v>103000</v>
      </c>
      <c r="G227" s="63">
        <f t="shared" si="76"/>
      </c>
      <c r="H227" s="63">
        <f t="shared" si="76"/>
      </c>
      <c r="I227" s="63">
        <f t="shared" si="76"/>
        <v>103000</v>
      </c>
      <c r="J227" s="63">
        <f t="shared" si="76"/>
      </c>
      <c r="K227" s="212">
        <f t="shared" si="74"/>
        <v>1.1638418079096045</v>
      </c>
    </row>
    <row r="228" spans="1:11" s="8" customFormat="1" ht="63.75">
      <c r="A228" s="371"/>
      <c r="B228" s="383" t="s">
        <v>219</v>
      </c>
      <c r="C228" s="25" t="s">
        <v>106</v>
      </c>
      <c r="D228" s="74" t="s">
        <v>157</v>
      </c>
      <c r="E228" s="54">
        <v>88500</v>
      </c>
      <c r="F228" s="54">
        <v>103000</v>
      </c>
      <c r="G228" s="54">
        <v>0</v>
      </c>
      <c r="H228" s="54">
        <v>0</v>
      </c>
      <c r="I228" s="183">
        <f>F228</f>
        <v>103000</v>
      </c>
      <c r="J228" s="54"/>
      <c r="K228" s="212">
        <f t="shared" si="74"/>
        <v>1.1638418079096045</v>
      </c>
    </row>
    <row r="229" spans="1:11" s="8" customFormat="1" ht="23.25" customHeight="1">
      <c r="A229" s="371"/>
      <c r="B229" s="384">
        <v>85231</v>
      </c>
      <c r="C229" s="19" t="s">
        <v>84</v>
      </c>
      <c r="D229" s="108"/>
      <c r="E229" s="63">
        <f aca="true" t="shared" si="77" ref="E229:J229">IF(SUM(E230:E230)&gt;0,SUM(E230:E230),"")</f>
        <v>38640</v>
      </c>
      <c r="F229" s="63">
        <f t="shared" si="77"/>
        <v>40000</v>
      </c>
      <c r="G229" s="63">
        <f t="shared" si="77"/>
      </c>
      <c r="H229" s="63">
        <f t="shared" si="77"/>
      </c>
      <c r="I229" s="63">
        <f t="shared" si="77"/>
        <v>40000</v>
      </c>
      <c r="J229" s="63">
        <f t="shared" si="77"/>
      </c>
      <c r="K229" s="212">
        <f t="shared" si="74"/>
        <v>1.0351966873706004</v>
      </c>
    </row>
    <row r="230" spans="1:11" s="4" customFormat="1" ht="38.25" customHeight="1">
      <c r="A230" s="363"/>
      <c r="B230" s="23" t="s">
        <v>219</v>
      </c>
      <c r="C230" s="25" t="s">
        <v>95</v>
      </c>
      <c r="D230" s="76" t="s">
        <v>152</v>
      </c>
      <c r="E230" s="58">
        <v>38640</v>
      </c>
      <c r="F230" s="58">
        <v>40000</v>
      </c>
      <c r="G230" s="58">
        <v>0</v>
      </c>
      <c r="H230" s="58">
        <v>0</v>
      </c>
      <c r="I230" s="183">
        <f>F230</f>
        <v>40000</v>
      </c>
      <c r="J230" s="58"/>
      <c r="K230" s="212">
        <f t="shared" si="74"/>
        <v>1.0351966873706004</v>
      </c>
    </row>
    <row r="231" spans="1:11" s="5" customFormat="1" ht="21.75" customHeight="1">
      <c r="A231" s="362"/>
      <c r="B231" s="382">
        <v>85295</v>
      </c>
      <c r="C231" s="19" t="s">
        <v>8</v>
      </c>
      <c r="D231" s="71"/>
      <c r="E231" s="52">
        <f aca="true" t="shared" si="78" ref="E231:J231">IF(SUM(E232:E235)&gt;0,SUM(E232:E235),"")</f>
        <v>212740</v>
      </c>
      <c r="F231" s="52">
        <f t="shared" si="78"/>
        <v>7800</v>
      </c>
      <c r="G231" s="52">
        <f t="shared" si="78"/>
        <v>7800</v>
      </c>
      <c r="H231" s="52">
        <f t="shared" si="78"/>
      </c>
      <c r="I231" s="52">
        <f t="shared" si="78"/>
      </c>
      <c r="J231" s="52">
        <f t="shared" si="78"/>
      </c>
      <c r="K231" s="212">
        <f t="shared" si="74"/>
        <v>0.03666447306571402</v>
      </c>
    </row>
    <row r="232" spans="1:11" s="4" customFormat="1" ht="15" customHeight="1">
      <c r="A232" s="363"/>
      <c r="B232" s="23" t="s">
        <v>219</v>
      </c>
      <c r="C232" s="35" t="s">
        <v>55</v>
      </c>
      <c r="D232" s="76" t="s">
        <v>180</v>
      </c>
      <c r="E232" s="58">
        <v>8500</v>
      </c>
      <c r="F232" s="58">
        <v>7800</v>
      </c>
      <c r="G232" s="184">
        <f>F232</f>
        <v>7800</v>
      </c>
      <c r="H232" s="58">
        <v>0</v>
      </c>
      <c r="I232" s="58">
        <v>0</v>
      </c>
      <c r="J232" s="58"/>
      <c r="K232" s="212">
        <f t="shared" si="74"/>
        <v>0.9176470588235294</v>
      </c>
    </row>
    <row r="233" spans="1:11" s="4" customFormat="1" ht="42" customHeight="1">
      <c r="A233" s="363"/>
      <c r="B233" s="23" t="s">
        <v>219</v>
      </c>
      <c r="C233" s="35" t="s">
        <v>116</v>
      </c>
      <c r="D233" s="76" t="s">
        <v>179</v>
      </c>
      <c r="E233" s="58">
        <v>180000</v>
      </c>
      <c r="F233" s="58">
        <v>0</v>
      </c>
      <c r="G233" s="58">
        <v>0</v>
      </c>
      <c r="H233" s="58">
        <v>0</v>
      </c>
      <c r="I233" s="183">
        <f>F233</f>
        <v>0</v>
      </c>
      <c r="J233" s="58"/>
      <c r="K233" s="212">
        <f t="shared" si="74"/>
        <v>0</v>
      </c>
    </row>
    <row r="234" spans="1:11" s="4" customFormat="1" ht="40.5" customHeight="1">
      <c r="A234" s="363"/>
      <c r="B234" s="23" t="s">
        <v>219</v>
      </c>
      <c r="C234" s="35" t="s">
        <v>56</v>
      </c>
      <c r="D234" s="76" t="s">
        <v>178</v>
      </c>
      <c r="E234" s="58">
        <v>16590</v>
      </c>
      <c r="F234" s="58">
        <v>0</v>
      </c>
      <c r="G234" s="58">
        <v>0</v>
      </c>
      <c r="H234" s="58">
        <v>0</v>
      </c>
      <c r="I234" s="183">
        <f>F234</f>
        <v>0</v>
      </c>
      <c r="J234" s="58"/>
      <c r="K234" s="212">
        <f t="shared" si="74"/>
        <v>0</v>
      </c>
    </row>
    <row r="235" spans="1:11" s="4" customFormat="1" ht="66.75" customHeight="1" thickBot="1">
      <c r="A235" s="363"/>
      <c r="B235" s="23" t="s">
        <v>219</v>
      </c>
      <c r="C235" s="25" t="s">
        <v>137</v>
      </c>
      <c r="D235" s="76" t="s">
        <v>157</v>
      </c>
      <c r="E235" s="58">
        <v>7650</v>
      </c>
      <c r="F235" s="58">
        <v>0</v>
      </c>
      <c r="G235" s="58">
        <v>0</v>
      </c>
      <c r="H235" s="58">
        <v>0</v>
      </c>
      <c r="I235" s="183">
        <f>F235</f>
        <v>0</v>
      </c>
      <c r="J235" s="58"/>
      <c r="K235" s="398">
        <f t="shared" si="74"/>
        <v>0</v>
      </c>
    </row>
    <row r="236" spans="1:11" s="4" customFormat="1" ht="36.75" customHeight="1">
      <c r="A236" s="373">
        <v>853</v>
      </c>
      <c r="B236" s="393"/>
      <c r="C236" s="113" t="s">
        <v>140</v>
      </c>
      <c r="D236" s="114"/>
      <c r="E236" s="57">
        <f aca="true" t="shared" si="79" ref="E236:J236">IF(SUM(E237,E239)&gt;0,SUM(E237,E239),"")</f>
        <v>145200</v>
      </c>
      <c r="F236" s="57">
        <f t="shared" si="79"/>
        <v>147000</v>
      </c>
      <c r="G236" s="57">
        <f t="shared" si="79"/>
      </c>
      <c r="H236" s="57">
        <f t="shared" si="79"/>
      </c>
      <c r="I236" s="57">
        <f t="shared" si="79"/>
        <v>147000</v>
      </c>
      <c r="J236" s="57">
        <f t="shared" si="79"/>
      </c>
      <c r="K236" s="212">
        <f t="shared" si="74"/>
        <v>1.012396694214876</v>
      </c>
    </row>
    <row r="237" spans="1:11" s="4" customFormat="1" ht="33" customHeight="1">
      <c r="A237" s="363"/>
      <c r="B237" s="386">
        <v>85321</v>
      </c>
      <c r="C237" s="41" t="s">
        <v>92</v>
      </c>
      <c r="D237" s="115"/>
      <c r="E237" s="167">
        <f aca="true" t="shared" si="80" ref="E237:J237">IF(SUM(E238)&gt;0,SUM(E238),"")</f>
        <v>145200</v>
      </c>
      <c r="F237" s="167">
        <f t="shared" si="80"/>
        <v>147000</v>
      </c>
      <c r="G237" s="167">
        <f t="shared" si="80"/>
      </c>
      <c r="H237" s="167">
        <f t="shared" si="80"/>
      </c>
      <c r="I237" s="167">
        <f t="shared" si="80"/>
        <v>147000</v>
      </c>
      <c r="J237" s="167">
        <f t="shared" si="80"/>
      </c>
      <c r="K237" s="212">
        <f t="shared" si="74"/>
        <v>1.012396694214876</v>
      </c>
    </row>
    <row r="238" spans="1:11" s="4" customFormat="1" ht="51.75" customHeight="1">
      <c r="A238" s="363"/>
      <c r="B238" s="23"/>
      <c r="C238" s="25" t="s">
        <v>95</v>
      </c>
      <c r="D238" s="77" t="s">
        <v>152</v>
      </c>
      <c r="E238" s="61">
        <v>145200</v>
      </c>
      <c r="F238" s="61">
        <v>147000</v>
      </c>
      <c r="G238" s="61">
        <v>0</v>
      </c>
      <c r="H238" s="61">
        <v>0</v>
      </c>
      <c r="I238" s="183">
        <f>F238</f>
        <v>147000</v>
      </c>
      <c r="J238" s="61"/>
      <c r="K238" s="212">
        <f t="shared" si="74"/>
        <v>1.012396694214876</v>
      </c>
    </row>
    <row r="239" spans="1:11" s="4" customFormat="1" ht="23.25" customHeight="1">
      <c r="A239" s="363"/>
      <c r="B239" s="386">
        <v>85395</v>
      </c>
      <c r="C239" s="19" t="s">
        <v>8</v>
      </c>
      <c r="D239" s="115"/>
      <c r="E239" s="52">
        <f aca="true" t="shared" si="81" ref="E239:J239">IF(SUM(E240:E243)&gt;0,SUM(E240:E243),"")</f>
      </c>
      <c r="F239" s="52">
        <f t="shared" si="81"/>
      </c>
      <c r="G239" s="52">
        <f t="shared" si="81"/>
      </c>
      <c r="H239" s="52">
        <f t="shared" si="81"/>
      </c>
      <c r="I239" s="52">
        <f t="shared" si="81"/>
      </c>
      <c r="J239" s="52">
        <f t="shared" si="81"/>
      </c>
      <c r="K239" s="212">
        <f t="shared" si="74"/>
      </c>
    </row>
    <row r="240" spans="1:11" s="4" customFormat="1" ht="18" customHeight="1">
      <c r="A240" s="363"/>
      <c r="B240" s="23"/>
      <c r="C240" s="35" t="s">
        <v>55</v>
      </c>
      <c r="D240" s="77" t="s">
        <v>180</v>
      </c>
      <c r="E240" s="61"/>
      <c r="F240" s="61"/>
      <c r="G240" s="184"/>
      <c r="H240" s="61"/>
      <c r="I240" s="61"/>
      <c r="J240" s="61"/>
      <c r="K240" s="212">
        <f t="shared" si="74"/>
      </c>
    </row>
    <row r="241" spans="1:11" s="4" customFormat="1" ht="36.75" customHeight="1">
      <c r="A241" s="363"/>
      <c r="B241" s="23"/>
      <c r="C241" s="35" t="s">
        <v>116</v>
      </c>
      <c r="D241" s="77" t="s">
        <v>179</v>
      </c>
      <c r="E241" s="61"/>
      <c r="F241" s="61"/>
      <c r="G241" s="61"/>
      <c r="H241" s="61">
        <v>0</v>
      </c>
      <c r="I241" s="183"/>
      <c r="J241" s="61"/>
      <c r="K241" s="212">
        <f t="shared" si="74"/>
      </c>
    </row>
    <row r="242" spans="1:11" s="4" customFormat="1" ht="40.5" customHeight="1">
      <c r="A242" s="363"/>
      <c r="B242" s="23"/>
      <c r="C242" s="35" t="s">
        <v>56</v>
      </c>
      <c r="D242" s="77" t="s">
        <v>178</v>
      </c>
      <c r="E242" s="61"/>
      <c r="F242" s="61"/>
      <c r="G242" s="61"/>
      <c r="H242" s="61">
        <v>0</v>
      </c>
      <c r="I242" s="183"/>
      <c r="J242" s="61"/>
      <c r="K242" s="212">
        <f t="shared" si="74"/>
      </c>
    </row>
    <row r="243" spans="1:11" s="4" customFormat="1" ht="50.25" customHeight="1" thickBot="1">
      <c r="A243" s="363"/>
      <c r="B243" s="23"/>
      <c r="C243" s="25" t="s">
        <v>137</v>
      </c>
      <c r="D243" s="77" t="s">
        <v>157</v>
      </c>
      <c r="E243" s="61"/>
      <c r="F243" s="61"/>
      <c r="G243" s="61"/>
      <c r="H243" s="61"/>
      <c r="I243" s="183">
        <f>F243</f>
        <v>0</v>
      </c>
      <c r="J243" s="61"/>
      <c r="K243" s="398">
        <f t="shared" si="74"/>
      </c>
    </row>
    <row r="244" spans="1:11" s="7" customFormat="1" ht="32.25" customHeight="1">
      <c r="A244" s="364">
        <v>854</v>
      </c>
      <c r="B244" s="379"/>
      <c r="C244" s="29" t="s">
        <v>65</v>
      </c>
      <c r="D244" s="73"/>
      <c r="E244" s="57">
        <f aca="true" t="shared" si="82" ref="E244:J244">IF(SUM(E245,E247,E249,E252,E254)&gt;0,SUM(E245,E247,E249,E252,E254),"")</f>
        <v>237273</v>
      </c>
      <c r="F244" s="57">
        <f t="shared" si="82"/>
        <v>20176</v>
      </c>
      <c r="G244" s="57">
        <f t="shared" si="82"/>
        <v>20176</v>
      </c>
      <c r="H244" s="57">
        <f t="shared" si="82"/>
      </c>
      <c r="I244" s="57">
        <f t="shared" si="82"/>
      </c>
      <c r="J244" s="57">
        <f t="shared" si="82"/>
      </c>
      <c r="K244" s="212">
        <f t="shared" si="74"/>
        <v>0.08503285245266001</v>
      </c>
    </row>
    <row r="245" spans="1:11" s="7" customFormat="1" ht="32.25" customHeight="1">
      <c r="A245" s="365"/>
      <c r="B245" s="394">
        <v>85401</v>
      </c>
      <c r="C245" s="251" t="s">
        <v>278</v>
      </c>
      <c r="D245" s="252"/>
      <c r="E245" s="63">
        <f aca="true" t="shared" si="83" ref="E245:J247">IF(SUM(E246:E246)&gt;0,SUM(E246:E246),"")</f>
      </c>
      <c r="F245" s="63">
        <f t="shared" si="83"/>
        <v>200</v>
      </c>
      <c r="G245" s="63">
        <f t="shared" si="83"/>
        <v>200</v>
      </c>
      <c r="H245" s="63">
        <f t="shared" si="83"/>
      </c>
      <c r="I245" s="63">
        <f t="shared" si="83"/>
      </c>
      <c r="J245" s="63">
        <f t="shared" si="83"/>
      </c>
      <c r="K245" s="212">
        <f t="shared" si="74"/>
      </c>
    </row>
    <row r="246" spans="1:11" s="7" customFormat="1" ht="22.5" customHeight="1">
      <c r="A246" s="365"/>
      <c r="B246" s="395"/>
      <c r="C246" s="35" t="s">
        <v>6</v>
      </c>
      <c r="D246" s="307" t="s">
        <v>159</v>
      </c>
      <c r="E246" s="169"/>
      <c r="F246" s="169">
        <v>200</v>
      </c>
      <c r="G246" s="184">
        <f>F246</f>
        <v>200</v>
      </c>
      <c r="H246" s="169"/>
      <c r="I246" s="169"/>
      <c r="J246" s="169"/>
      <c r="K246" s="212">
        <f t="shared" si="74"/>
      </c>
    </row>
    <row r="247" spans="1:11" s="4" customFormat="1" ht="39.75" customHeight="1">
      <c r="A247" s="363"/>
      <c r="B247" s="386">
        <v>85406</v>
      </c>
      <c r="C247" s="110" t="s">
        <v>190</v>
      </c>
      <c r="D247" s="111"/>
      <c r="E247" s="63">
        <f t="shared" si="83"/>
        <v>339</v>
      </c>
      <c r="F247" s="63">
        <f t="shared" si="83"/>
        <v>600</v>
      </c>
      <c r="G247" s="63">
        <f t="shared" si="83"/>
        <v>600</v>
      </c>
      <c r="H247" s="63">
        <f t="shared" si="83"/>
      </c>
      <c r="I247" s="63">
        <f t="shared" si="83"/>
      </c>
      <c r="J247" s="63">
        <f t="shared" si="83"/>
      </c>
      <c r="K247" s="212">
        <f t="shared" si="74"/>
        <v>1.7699115044247788</v>
      </c>
    </row>
    <row r="248" spans="1:11" s="4" customFormat="1" ht="13.5" customHeight="1">
      <c r="A248" s="363"/>
      <c r="B248" s="23"/>
      <c r="C248" s="35" t="s">
        <v>6</v>
      </c>
      <c r="D248" s="76" t="s">
        <v>159</v>
      </c>
      <c r="E248" s="58">
        <v>339</v>
      </c>
      <c r="F248" s="58">
        <v>600</v>
      </c>
      <c r="G248" s="184">
        <f>F248</f>
        <v>600</v>
      </c>
      <c r="H248" s="58"/>
      <c r="I248" s="58"/>
      <c r="J248" s="58"/>
      <c r="K248" s="212">
        <f t="shared" si="74"/>
        <v>1.7699115044247788</v>
      </c>
    </row>
    <row r="249" spans="1:11" s="5" customFormat="1" ht="18" customHeight="1">
      <c r="A249" s="362"/>
      <c r="B249" s="382">
        <v>85410</v>
      </c>
      <c r="C249" s="19" t="s">
        <v>67</v>
      </c>
      <c r="D249" s="71"/>
      <c r="E249" s="52">
        <f aca="true" t="shared" si="84" ref="E249:J249">IF(SUM(E250:E251)&gt;0,SUM(E250:E251),"")</f>
        <v>1579</v>
      </c>
      <c r="F249" s="52">
        <f t="shared" si="84"/>
        <v>19376</v>
      </c>
      <c r="G249" s="52">
        <f t="shared" si="84"/>
        <v>19376</v>
      </c>
      <c r="H249" s="52">
        <f t="shared" si="84"/>
      </c>
      <c r="I249" s="52">
        <f t="shared" si="84"/>
      </c>
      <c r="J249" s="52">
        <f t="shared" si="84"/>
      </c>
      <c r="K249" s="212">
        <f t="shared" si="74"/>
        <v>12.271057631412287</v>
      </c>
    </row>
    <row r="250" spans="1:11" s="4" customFormat="1" ht="93.75" customHeight="1">
      <c r="A250" s="363"/>
      <c r="B250" s="85"/>
      <c r="C250" s="35" t="s">
        <v>128</v>
      </c>
      <c r="D250" s="335" t="s">
        <v>148</v>
      </c>
      <c r="E250" s="333"/>
      <c r="F250" s="333">
        <v>16676</v>
      </c>
      <c r="G250" s="338">
        <f>F250</f>
        <v>16676</v>
      </c>
      <c r="H250" s="58"/>
      <c r="I250" s="58"/>
      <c r="J250" s="58"/>
      <c r="K250" s="212">
        <f t="shared" si="74"/>
      </c>
    </row>
    <row r="251" spans="1:11" s="4" customFormat="1" ht="15" customHeight="1">
      <c r="A251" s="363"/>
      <c r="B251" s="387"/>
      <c r="C251" s="42" t="s">
        <v>6</v>
      </c>
      <c r="D251" s="77" t="s">
        <v>159</v>
      </c>
      <c r="E251" s="61">
        <v>1579</v>
      </c>
      <c r="F251" s="61">
        <v>2700</v>
      </c>
      <c r="G251" s="184">
        <f>F251</f>
        <v>2700</v>
      </c>
      <c r="H251" s="61"/>
      <c r="I251" s="61"/>
      <c r="J251" s="61"/>
      <c r="K251" s="212">
        <f t="shared" si="74"/>
        <v>1.7099430018999366</v>
      </c>
    </row>
    <row r="252" spans="1:11" s="5" customFormat="1" ht="21" customHeight="1">
      <c r="A252" s="362"/>
      <c r="B252" s="384">
        <v>85415</v>
      </c>
      <c r="C252" s="41" t="s">
        <v>68</v>
      </c>
      <c r="D252" s="78"/>
      <c r="E252" s="63">
        <f aca="true" t="shared" si="85" ref="E252:J252">IF(SUM(E253:E253)&gt;0,SUM(E253:E253),"")</f>
        <v>183866</v>
      </c>
      <c r="F252" s="63">
        <f t="shared" si="85"/>
      </c>
      <c r="G252" s="63">
        <f t="shared" si="85"/>
      </c>
      <c r="H252" s="63">
        <f t="shared" si="85"/>
      </c>
      <c r="I252" s="63">
        <f t="shared" si="85"/>
      </c>
      <c r="J252" s="63">
        <f t="shared" si="85"/>
      </c>
      <c r="K252" s="212">
        <f t="shared" si="74"/>
      </c>
    </row>
    <row r="253" spans="1:11" s="4" customFormat="1" ht="42" customHeight="1">
      <c r="A253" s="363"/>
      <c r="B253" s="85"/>
      <c r="C253" s="35" t="s">
        <v>56</v>
      </c>
      <c r="D253" s="76" t="s">
        <v>178</v>
      </c>
      <c r="E253" s="58">
        <v>183866</v>
      </c>
      <c r="F253" s="58">
        <v>0</v>
      </c>
      <c r="G253" s="58">
        <v>0</v>
      </c>
      <c r="H253" s="58">
        <v>0</v>
      </c>
      <c r="I253" s="183">
        <f>F253</f>
        <v>0</v>
      </c>
      <c r="J253" s="58"/>
      <c r="K253" s="212">
        <f t="shared" si="74"/>
        <v>0</v>
      </c>
    </row>
    <row r="254" spans="1:11" s="5" customFormat="1" ht="21" customHeight="1">
      <c r="A254" s="362"/>
      <c r="B254" s="384">
        <v>85495</v>
      </c>
      <c r="C254" s="41" t="s">
        <v>8</v>
      </c>
      <c r="D254" s="78"/>
      <c r="E254" s="63">
        <f aca="true" t="shared" si="86" ref="E254:J254">IF(SUM(E255:E256)&gt;0,SUM(E255:E256),"")</f>
        <v>51489</v>
      </c>
      <c r="F254" s="63">
        <f t="shared" si="86"/>
      </c>
      <c r="G254" s="63">
        <f t="shared" si="86"/>
      </c>
      <c r="H254" s="63">
        <f t="shared" si="86"/>
      </c>
      <c r="I254" s="63">
        <f t="shared" si="86"/>
      </c>
      <c r="J254" s="63">
        <f t="shared" si="86"/>
      </c>
      <c r="K254" s="212">
        <f t="shared" si="74"/>
      </c>
    </row>
    <row r="255" spans="1:11" s="4" customFormat="1" ht="40.5" customHeight="1">
      <c r="A255" s="363"/>
      <c r="B255" s="23"/>
      <c r="C255" s="35" t="s">
        <v>116</v>
      </c>
      <c r="D255" s="76" t="s">
        <v>179</v>
      </c>
      <c r="E255" s="58">
        <v>35470</v>
      </c>
      <c r="F255" s="58">
        <v>0</v>
      </c>
      <c r="G255" s="58"/>
      <c r="H255" s="58">
        <v>0</v>
      </c>
      <c r="I255" s="183">
        <f>F255</f>
        <v>0</v>
      </c>
      <c r="J255" s="58"/>
      <c r="K255" s="212">
        <f t="shared" si="74"/>
        <v>0</v>
      </c>
    </row>
    <row r="256" spans="1:11" s="4" customFormat="1" ht="39" customHeight="1" thickBot="1">
      <c r="A256" s="363"/>
      <c r="B256" s="23"/>
      <c r="C256" s="35" t="s">
        <v>56</v>
      </c>
      <c r="D256" s="76" t="s">
        <v>178</v>
      </c>
      <c r="E256" s="58">
        <v>16019</v>
      </c>
      <c r="F256" s="58">
        <v>0</v>
      </c>
      <c r="G256" s="58">
        <v>0</v>
      </c>
      <c r="H256" s="58">
        <v>0</v>
      </c>
      <c r="I256" s="183">
        <f>F256</f>
        <v>0</v>
      </c>
      <c r="J256" s="58"/>
      <c r="K256" s="398">
        <f t="shared" si="74"/>
        <v>0</v>
      </c>
    </row>
    <row r="257" spans="1:11" s="7" customFormat="1" ht="33" customHeight="1">
      <c r="A257" s="364">
        <v>900</v>
      </c>
      <c r="B257" s="379"/>
      <c r="C257" s="29" t="s">
        <v>69</v>
      </c>
      <c r="D257" s="73"/>
      <c r="E257" s="57">
        <f aca="true" t="shared" si="87" ref="E257:J257">IF(SUM(E258,E265,E269,E272,E275,E277)&gt;0,SUM(E258,E265,E269,E275,E272,E277),"")</f>
        <v>4916413</v>
      </c>
      <c r="F257" s="57">
        <f>IF(SUM(F258,F265,F269,F272,F275,F277)&gt;0,SUM(F258,F265,F269,F275,F272,F277),"")</f>
        <v>13860471</v>
      </c>
      <c r="G257" s="57">
        <f t="shared" si="87"/>
        <v>3459534</v>
      </c>
      <c r="H257" s="57">
        <f t="shared" si="87"/>
      </c>
      <c r="I257" s="57">
        <f t="shared" si="87"/>
        <v>3541937</v>
      </c>
      <c r="J257" s="57">
        <f t="shared" si="87"/>
        <v>6859000</v>
      </c>
      <c r="K257" s="212">
        <f t="shared" si="74"/>
        <v>2.8192243003181385</v>
      </c>
    </row>
    <row r="258" spans="1:11" s="5" customFormat="1" ht="32.25" customHeight="1">
      <c r="A258" s="362"/>
      <c r="B258" s="382">
        <v>90001</v>
      </c>
      <c r="C258" s="19" t="s">
        <v>70</v>
      </c>
      <c r="D258" s="71"/>
      <c r="E258" s="52">
        <f aca="true" t="shared" si="88" ref="E258:J258">IF(SUM(E259:E264)&gt;0,SUM(E259:E264),"")</f>
        <v>3314698</v>
      </c>
      <c r="F258" s="52">
        <f t="shared" si="88"/>
        <v>13004996</v>
      </c>
      <c r="G258" s="52">
        <f t="shared" si="88"/>
        <v>3046270</v>
      </c>
      <c r="H258" s="52">
        <f t="shared" si="88"/>
      </c>
      <c r="I258" s="52">
        <f t="shared" si="88"/>
        <v>3099726</v>
      </c>
      <c r="J258" s="52">
        <f t="shared" si="88"/>
        <v>6859000</v>
      </c>
      <c r="K258" s="212">
        <f t="shared" si="74"/>
        <v>3.9234331453423508</v>
      </c>
    </row>
    <row r="259" spans="1:11" s="4" customFormat="1" ht="63.75" customHeight="1">
      <c r="A259" s="363"/>
      <c r="B259" s="23"/>
      <c r="C259" s="35" t="s">
        <v>297</v>
      </c>
      <c r="D259" s="76" t="s">
        <v>143</v>
      </c>
      <c r="E259" s="58">
        <v>310698</v>
      </c>
      <c r="F259" s="58">
        <v>2981000</v>
      </c>
      <c r="G259" s="184">
        <v>2981000</v>
      </c>
      <c r="H259" s="58"/>
      <c r="I259" s="58"/>
      <c r="J259" s="58"/>
      <c r="K259" s="212">
        <f t="shared" si="74"/>
        <v>9.594525873999833</v>
      </c>
    </row>
    <row r="260" spans="1:11" s="4" customFormat="1" ht="39" customHeight="1">
      <c r="A260" s="363"/>
      <c r="B260" s="23"/>
      <c r="C260" s="35" t="s">
        <v>292</v>
      </c>
      <c r="D260" s="76" t="s">
        <v>143</v>
      </c>
      <c r="E260" s="58"/>
      <c r="F260" s="58">
        <v>65270</v>
      </c>
      <c r="G260" s="184">
        <v>65270</v>
      </c>
      <c r="H260" s="58"/>
      <c r="I260" s="58"/>
      <c r="J260" s="58"/>
      <c r="K260" s="212"/>
    </row>
    <row r="261" spans="1:11" s="4" customFormat="1" ht="40.5" customHeight="1">
      <c r="A261" s="363"/>
      <c r="B261" s="85"/>
      <c r="C261" s="35" t="s">
        <v>136</v>
      </c>
      <c r="D261" s="76" t="s">
        <v>290</v>
      </c>
      <c r="E261" s="58">
        <v>1431000</v>
      </c>
      <c r="F261" s="58">
        <v>6087000</v>
      </c>
      <c r="G261" s="58"/>
      <c r="H261" s="58"/>
      <c r="I261" s="58"/>
      <c r="J261" s="183">
        <f>F261</f>
        <v>6087000</v>
      </c>
      <c r="K261" s="212">
        <f t="shared" si="74"/>
        <v>4.253668763102725</v>
      </c>
    </row>
    <row r="262" spans="1:11" s="4" customFormat="1" ht="40.5" customHeight="1">
      <c r="A262" s="363"/>
      <c r="B262" s="85"/>
      <c r="C262" s="35" t="s">
        <v>294</v>
      </c>
      <c r="D262" s="77" t="s">
        <v>290</v>
      </c>
      <c r="E262" s="61"/>
      <c r="F262" s="61">
        <v>772000</v>
      </c>
      <c r="G262" s="61"/>
      <c r="H262" s="61"/>
      <c r="I262" s="58"/>
      <c r="J262" s="184">
        <v>772000</v>
      </c>
      <c r="K262" s="212"/>
    </row>
    <row r="263" spans="1:11" s="4" customFormat="1" ht="57.75" customHeight="1">
      <c r="A263" s="363"/>
      <c r="B263" s="387"/>
      <c r="C263" s="35" t="s">
        <v>107</v>
      </c>
      <c r="D263" s="77" t="s">
        <v>316</v>
      </c>
      <c r="E263" s="61">
        <v>1063000</v>
      </c>
      <c r="F263" s="61">
        <v>2209726</v>
      </c>
      <c r="G263" s="61"/>
      <c r="H263" s="61"/>
      <c r="I263" s="183">
        <f>F263</f>
        <v>2209726</v>
      </c>
      <c r="J263" s="61"/>
      <c r="K263" s="212">
        <f t="shared" si="74"/>
        <v>2.078763875823142</v>
      </c>
    </row>
    <row r="264" spans="1:11" s="4" customFormat="1" ht="57.75" customHeight="1">
      <c r="A264" s="363"/>
      <c r="B264" s="23"/>
      <c r="C264" s="42" t="s">
        <v>227</v>
      </c>
      <c r="D264" s="77" t="s">
        <v>226</v>
      </c>
      <c r="E264" s="61">
        <v>510000</v>
      </c>
      <c r="F264" s="61">
        <v>890000</v>
      </c>
      <c r="G264" s="61"/>
      <c r="H264" s="61"/>
      <c r="I264" s="61">
        <v>890000</v>
      </c>
      <c r="J264" s="184"/>
      <c r="K264" s="212">
        <f t="shared" si="74"/>
        <v>1.7450980392156863</v>
      </c>
    </row>
    <row r="265" spans="1:11" s="5" customFormat="1" ht="21" customHeight="1">
      <c r="A265" s="362"/>
      <c r="B265" s="384">
        <v>90002</v>
      </c>
      <c r="C265" s="41" t="s">
        <v>71</v>
      </c>
      <c r="D265" s="78"/>
      <c r="E265" s="63">
        <f aca="true" t="shared" si="89" ref="E265:J265">IF(SUM(E266:E268)&gt;0,SUM(E266:E268),"")</f>
        <v>379000</v>
      </c>
      <c r="F265" s="63">
        <f t="shared" si="89"/>
        <v>392480</v>
      </c>
      <c r="G265" s="63">
        <f t="shared" si="89"/>
        <v>312480</v>
      </c>
      <c r="H265" s="63">
        <f t="shared" si="89"/>
      </c>
      <c r="I265" s="63">
        <f t="shared" si="89"/>
        <v>80000</v>
      </c>
      <c r="J265" s="63">
        <f t="shared" si="89"/>
      </c>
      <c r="K265" s="212">
        <f t="shared" si="74"/>
        <v>1.0355672823218998</v>
      </c>
    </row>
    <row r="266" spans="1:11" s="4" customFormat="1" ht="15">
      <c r="A266" s="363"/>
      <c r="B266" s="23"/>
      <c r="C266" s="35" t="s">
        <v>55</v>
      </c>
      <c r="D266" s="76" t="s">
        <v>180</v>
      </c>
      <c r="E266" s="58">
        <v>309000</v>
      </c>
      <c r="F266" s="58">
        <v>312480</v>
      </c>
      <c r="G266" s="183">
        <f>F266</f>
        <v>312480</v>
      </c>
      <c r="H266" s="58"/>
      <c r="I266" s="58"/>
      <c r="J266" s="58"/>
      <c r="K266" s="212">
        <f t="shared" si="74"/>
        <v>1.0112621359223302</v>
      </c>
    </row>
    <row r="267" spans="1:11" s="4" customFormat="1" ht="67.5" customHeight="1">
      <c r="A267" s="363"/>
      <c r="B267" s="23" t="s">
        <v>232</v>
      </c>
      <c r="C267" s="35" t="s">
        <v>117</v>
      </c>
      <c r="D267" s="76" t="s">
        <v>182</v>
      </c>
      <c r="E267" s="58"/>
      <c r="F267" s="58"/>
      <c r="G267" s="58"/>
      <c r="H267" s="58"/>
      <c r="I267" s="58">
        <f>F267</f>
        <v>0</v>
      </c>
      <c r="J267" s="58"/>
      <c r="K267" s="212">
        <f t="shared" si="74"/>
      </c>
    </row>
    <row r="268" spans="1:11" s="4" customFormat="1" ht="67.5" customHeight="1">
      <c r="A268" s="363"/>
      <c r="B268" s="23" t="s">
        <v>231</v>
      </c>
      <c r="C268" s="35" t="s">
        <v>117</v>
      </c>
      <c r="D268" s="76" t="s">
        <v>182</v>
      </c>
      <c r="E268" s="58">
        <v>70000</v>
      </c>
      <c r="F268" s="58">
        <v>80000</v>
      </c>
      <c r="G268" s="58"/>
      <c r="H268" s="58"/>
      <c r="I268" s="58">
        <f>F268</f>
        <v>80000</v>
      </c>
      <c r="J268" s="58"/>
      <c r="K268" s="212">
        <f t="shared" si="74"/>
        <v>1.1428571428571428</v>
      </c>
    </row>
    <row r="269" spans="1:11" s="5" customFormat="1" ht="35.25" customHeight="1">
      <c r="A269" s="362"/>
      <c r="B269" s="382">
        <v>90004</v>
      </c>
      <c r="C269" s="19" t="s">
        <v>72</v>
      </c>
      <c r="D269" s="71"/>
      <c r="E269" s="52">
        <f aca="true" t="shared" si="90" ref="E269:J269">IF(SUM(E270:E271)&gt;0,SUM(E270:E271),"")</f>
        <v>373247</v>
      </c>
      <c r="F269" s="52">
        <f t="shared" si="90"/>
        <v>362211</v>
      </c>
      <c r="G269" s="52">
        <f t="shared" si="90"/>
      </c>
      <c r="H269" s="52">
        <f t="shared" si="90"/>
      </c>
      <c r="I269" s="52">
        <f t="shared" si="90"/>
        <v>362211</v>
      </c>
      <c r="J269" s="52">
        <f t="shared" si="90"/>
      </c>
      <c r="K269" s="212">
        <f t="shared" si="74"/>
        <v>0.9704324482179361</v>
      </c>
    </row>
    <row r="270" spans="1:11" s="4" customFormat="1" ht="54.75" customHeight="1">
      <c r="A270" s="363"/>
      <c r="B270" s="85" t="s">
        <v>229</v>
      </c>
      <c r="C270" s="35" t="s">
        <v>104</v>
      </c>
      <c r="D270" s="77" t="s">
        <v>155</v>
      </c>
      <c r="E270" s="339">
        <v>373247</v>
      </c>
      <c r="F270" s="341">
        <v>362211</v>
      </c>
      <c r="G270" s="340"/>
      <c r="H270" s="60"/>
      <c r="I270" s="58">
        <f>F270</f>
        <v>362211</v>
      </c>
      <c r="J270" s="60"/>
      <c r="K270" s="212">
        <f t="shared" si="74"/>
        <v>0.9704324482179361</v>
      </c>
    </row>
    <row r="271" spans="1:11" s="4" customFormat="1" ht="54.75" customHeight="1">
      <c r="A271" s="363"/>
      <c r="B271" s="23"/>
      <c r="C271" s="35" t="s">
        <v>104</v>
      </c>
      <c r="D271" s="77" t="s">
        <v>155</v>
      </c>
      <c r="E271" s="60"/>
      <c r="F271" s="60"/>
      <c r="G271" s="61"/>
      <c r="H271" s="61"/>
      <c r="I271" s="58">
        <f>F271</f>
        <v>0</v>
      </c>
      <c r="J271" s="61"/>
      <c r="K271" s="212">
        <f t="shared" si="74"/>
      </c>
    </row>
    <row r="272" spans="1:11" s="5" customFormat="1" ht="26.25" customHeight="1">
      <c r="A272" s="362"/>
      <c r="B272" s="384">
        <v>90015</v>
      </c>
      <c r="C272" s="41" t="s">
        <v>73</v>
      </c>
      <c r="D272" s="78"/>
      <c r="E272" s="63">
        <f aca="true" t="shared" si="91" ref="E272:J272">IF(SUM(E273:E274)&gt;0,SUM(E273:E274),"")</f>
        <v>769000</v>
      </c>
      <c r="F272" s="63">
        <f t="shared" si="91"/>
      </c>
      <c r="G272" s="63">
        <f t="shared" si="91"/>
      </c>
      <c r="H272" s="63">
        <f t="shared" si="91"/>
      </c>
      <c r="I272" s="63">
        <f t="shared" si="91"/>
      </c>
      <c r="J272" s="63">
        <f t="shared" si="91"/>
      </c>
      <c r="K272" s="212">
        <f t="shared" si="74"/>
      </c>
    </row>
    <row r="273" spans="1:11" s="4" customFormat="1" ht="63.75">
      <c r="A273" s="363"/>
      <c r="B273" s="23"/>
      <c r="C273" s="25" t="s">
        <v>106</v>
      </c>
      <c r="D273" s="76" t="s">
        <v>157</v>
      </c>
      <c r="E273" s="58">
        <v>625000</v>
      </c>
      <c r="F273" s="58"/>
      <c r="G273" s="58"/>
      <c r="H273" s="58"/>
      <c r="I273" s="58">
        <f>F273</f>
        <v>0</v>
      </c>
      <c r="J273" s="58"/>
      <c r="K273" s="212">
        <f t="shared" si="74"/>
      </c>
    </row>
    <row r="274" spans="1:11" s="4" customFormat="1" ht="66.75" customHeight="1">
      <c r="A274" s="363"/>
      <c r="B274" s="85"/>
      <c r="C274" s="25" t="s">
        <v>118</v>
      </c>
      <c r="D274" s="76" t="s">
        <v>183</v>
      </c>
      <c r="E274" s="58">
        <v>144000</v>
      </c>
      <c r="F274" s="58"/>
      <c r="G274" s="58"/>
      <c r="H274" s="58"/>
      <c r="I274" s="58">
        <f>F274</f>
        <v>0</v>
      </c>
      <c r="J274" s="58"/>
      <c r="K274" s="212">
        <f t="shared" si="74"/>
      </c>
    </row>
    <row r="275" spans="1:11" s="4" customFormat="1" ht="45.75" customHeight="1">
      <c r="A275" s="363"/>
      <c r="B275" s="386">
        <v>90020</v>
      </c>
      <c r="C275" s="110" t="s">
        <v>267</v>
      </c>
      <c r="D275" s="111"/>
      <c r="E275" s="52">
        <f aca="true" t="shared" si="92" ref="E275:J275">IF(SUM(E276:E276)&gt;0,SUM(E276:E276),"")</f>
        <v>4013</v>
      </c>
      <c r="F275" s="52">
        <f t="shared" si="92"/>
        <v>5000</v>
      </c>
      <c r="G275" s="52">
        <f t="shared" si="92"/>
        <v>5000</v>
      </c>
      <c r="H275" s="52">
        <f t="shared" si="92"/>
      </c>
      <c r="I275" s="52">
        <f t="shared" si="92"/>
      </c>
      <c r="J275" s="52">
        <f t="shared" si="92"/>
      </c>
      <c r="K275" s="212">
        <f t="shared" si="74"/>
        <v>1.24595066035385</v>
      </c>
    </row>
    <row r="276" spans="1:11" s="4" customFormat="1" ht="16.5" customHeight="1">
      <c r="A276" s="363"/>
      <c r="B276" s="23"/>
      <c r="C276" s="25" t="s">
        <v>269</v>
      </c>
      <c r="D276" s="76" t="s">
        <v>268</v>
      </c>
      <c r="E276" s="58">
        <v>4013</v>
      </c>
      <c r="F276" s="58">
        <v>5000</v>
      </c>
      <c r="G276" s="183">
        <f>F276</f>
        <v>5000</v>
      </c>
      <c r="H276" s="58"/>
      <c r="I276" s="58"/>
      <c r="J276" s="58"/>
      <c r="K276" s="212">
        <f t="shared" si="74"/>
        <v>1.24595066035385</v>
      </c>
    </row>
    <row r="277" spans="1:11" s="5" customFormat="1" ht="26.25" customHeight="1">
      <c r="A277" s="362"/>
      <c r="B277" s="382">
        <v>90095</v>
      </c>
      <c r="C277" s="19" t="s">
        <v>8</v>
      </c>
      <c r="D277" s="71"/>
      <c r="E277" s="52">
        <f aca="true" t="shared" si="93" ref="E277:J277">IF(SUM(E278:E280)&gt;0,SUM(E278:E280),"")</f>
        <v>76455</v>
      </c>
      <c r="F277" s="52">
        <f t="shared" si="93"/>
        <v>95784</v>
      </c>
      <c r="G277" s="52">
        <f t="shared" si="93"/>
        <v>95784</v>
      </c>
      <c r="H277" s="52">
        <f t="shared" si="93"/>
      </c>
      <c r="I277" s="52">
        <f t="shared" si="93"/>
      </c>
      <c r="J277" s="52">
        <f t="shared" si="93"/>
      </c>
      <c r="K277" s="212">
        <f t="shared" si="74"/>
        <v>1.2528153815970178</v>
      </c>
    </row>
    <row r="278" spans="1:11" s="4" customFormat="1" ht="25.5" customHeight="1">
      <c r="A278" s="363"/>
      <c r="B278" s="23"/>
      <c r="C278" s="35" t="s">
        <v>74</v>
      </c>
      <c r="D278" s="76" t="s">
        <v>184</v>
      </c>
      <c r="E278" s="58">
        <v>40184</v>
      </c>
      <c r="F278" s="58">
        <v>40068</v>
      </c>
      <c r="G278" s="183">
        <f>F278</f>
        <v>40068</v>
      </c>
      <c r="H278" s="58"/>
      <c r="I278" s="58"/>
      <c r="J278" s="58"/>
      <c r="K278" s="212">
        <f t="shared" si="74"/>
        <v>0.9971132789169819</v>
      </c>
    </row>
    <row r="279" spans="1:11" s="4" customFormat="1" ht="93" customHeight="1">
      <c r="A279" s="363"/>
      <c r="B279" s="23"/>
      <c r="C279" s="35" t="s">
        <v>128</v>
      </c>
      <c r="D279" s="76" t="s">
        <v>148</v>
      </c>
      <c r="E279" s="58">
        <v>36271</v>
      </c>
      <c r="F279" s="58">
        <v>35680</v>
      </c>
      <c r="G279" s="183">
        <f>F279</f>
        <v>35680</v>
      </c>
      <c r="H279" s="58"/>
      <c r="I279" s="58"/>
      <c r="J279" s="58"/>
      <c r="K279" s="212">
        <f t="shared" si="74"/>
        <v>0.9837059910121033</v>
      </c>
    </row>
    <row r="280" spans="1:11" s="4" customFormat="1" ht="52.5" customHeight="1" thickBot="1">
      <c r="A280" s="363"/>
      <c r="B280" s="23"/>
      <c r="C280" s="35" t="s">
        <v>107</v>
      </c>
      <c r="D280" s="76" t="s">
        <v>162</v>
      </c>
      <c r="E280" s="58"/>
      <c r="F280" s="58">
        <v>20036</v>
      </c>
      <c r="G280" s="183">
        <f>F280</f>
        <v>20036</v>
      </c>
      <c r="H280" s="58"/>
      <c r="I280" s="58"/>
      <c r="J280" s="58"/>
      <c r="K280" s="398">
        <f t="shared" si="74"/>
      </c>
    </row>
    <row r="281" spans="1:11" s="7" customFormat="1" ht="41.25" customHeight="1">
      <c r="A281" s="364">
        <v>921</v>
      </c>
      <c r="B281" s="379"/>
      <c r="C281" s="29" t="s">
        <v>75</v>
      </c>
      <c r="D281" s="73"/>
      <c r="E281" s="57">
        <f aca="true" t="shared" si="94" ref="E281:J281">IF(SUM(E282,E284,E289,E291,E294,E297)&gt;0,SUM(E282,E284,E289,E291,E294,E297),"")</f>
        <v>1947000</v>
      </c>
      <c r="F281" s="57">
        <f t="shared" si="94"/>
      </c>
      <c r="G281" s="57">
        <f t="shared" si="94"/>
      </c>
      <c r="H281" s="57">
        <f t="shared" si="94"/>
      </c>
      <c r="I281" s="57">
        <f t="shared" si="94"/>
      </c>
      <c r="J281" s="57">
        <f t="shared" si="94"/>
      </c>
      <c r="K281" s="212">
        <f t="shared" si="74"/>
      </c>
    </row>
    <row r="282" spans="1:11" s="5" customFormat="1" ht="20.25" customHeight="1">
      <c r="A282" s="362"/>
      <c r="B282" s="382">
        <v>92105</v>
      </c>
      <c r="C282" s="19" t="s">
        <v>76</v>
      </c>
      <c r="D282" s="71"/>
      <c r="E282" s="52">
        <f aca="true" t="shared" si="95" ref="E282:J282">IF(SUM(E283)&gt;0,SUM(E283),"")</f>
      </c>
      <c r="F282" s="52">
        <f t="shared" si="95"/>
      </c>
      <c r="G282" s="52">
        <f t="shared" si="95"/>
      </c>
      <c r="H282" s="52">
        <f t="shared" si="95"/>
      </c>
      <c r="I282" s="52">
        <f t="shared" si="95"/>
      </c>
      <c r="J282" s="52">
        <f t="shared" si="95"/>
      </c>
      <c r="K282" s="212">
        <f t="shared" si="74"/>
      </c>
    </row>
    <row r="283" spans="1:11" s="9" customFormat="1" ht="15">
      <c r="A283" s="374"/>
      <c r="B283" s="396"/>
      <c r="C283" s="31"/>
      <c r="D283" s="81"/>
      <c r="E283" s="55"/>
      <c r="F283" s="55"/>
      <c r="G283" s="55"/>
      <c r="H283" s="55"/>
      <c r="I283" s="55"/>
      <c r="J283" s="55"/>
      <c r="K283" s="212">
        <f t="shared" si="74"/>
      </c>
    </row>
    <row r="284" spans="1:11" s="5" customFormat="1" ht="21" customHeight="1">
      <c r="A284" s="362"/>
      <c r="B284" s="384">
        <v>92106</v>
      </c>
      <c r="C284" s="41" t="s">
        <v>94</v>
      </c>
      <c r="D284" s="78"/>
      <c r="E284" s="63">
        <f aca="true" t="shared" si="96" ref="E284:J284">IF(SUM(E285:E288)&gt;0,SUM(E285:E288),"")</f>
        <v>373000</v>
      </c>
      <c r="F284" s="63">
        <f t="shared" si="96"/>
      </c>
      <c r="G284" s="63">
        <f t="shared" si="96"/>
      </c>
      <c r="H284" s="63">
        <f t="shared" si="96"/>
      </c>
      <c r="I284" s="63">
        <f t="shared" si="96"/>
      </c>
      <c r="J284" s="63">
        <f t="shared" si="96"/>
      </c>
      <c r="K284" s="212">
        <f aca="true" t="shared" si="97" ref="K284:K303">IF(AND(F284&lt;&gt;"",E284&lt;&gt;""),F284/E284,"")</f>
      </c>
    </row>
    <row r="285" spans="1:11" s="4" customFormat="1" ht="38.25">
      <c r="A285" s="363"/>
      <c r="B285" s="23"/>
      <c r="C285" s="35" t="s">
        <v>56</v>
      </c>
      <c r="D285" s="76" t="s">
        <v>178</v>
      </c>
      <c r="E285" s="58">
        <v>367000</v>
      </c>
      <c r="F285" s="58"/>
      <c r="G285" s="58"/>
      <c r="H285" s="58"/>
      <c r="I285" s="58">
        <f>F285</f>
        <v>0</v>
      </c>
      <c r="J285" s="58"/>
      <c r="K285" s="212">
        <f t="shared" si="97"/>
      </c>
    </row>
    <row r="286" spans="1:11" s="4" customFormat="1" ht="64.5" customHeight="1">
      <c r="A286" s="363"/>
      <c r="B286" s="23"/>
      <c r="C286" s="35" t="s">
        <v>121</v>
      </c>
      <c r="D286" s="76" t="s">
        <v>185</v>
      </c>
      <c r="E286" s="58">
        <v>6000</v>
      </c>
      <c r="F286" s="58"/>
      <c r="G286" s="58"/>
      <c r="H286" s="58"/>
      <c r="I286" s="58">
        <f>F286</f>
        <v>0</v>
      </c>
      <c r="J286" s="58"/>
      <c r="K286" s="212">
        <f t="shared" si="97"/>
      </c>
    </row>
    <row r="287" spans="1:11" s="4" customFormat="1" ht="17.25" customHeight="1">
      <c r="A287" s="363"/>
      <c r="B287" s="23"/>
      <c r="C287" s="42"/>
      <c r="D287" s="77"/>
      <c r="E287" s="61"/>
      <c r="F287" s="61"/>
      <c r="G287" s="61"/>
      <c r="H287" s="61"/>
      <c r="I287" s="61"/>
      <c r="J287" s="61"/>
      <c r="K287" s="212">
        <f t="shared" si="97"/>
      </c>
    </row>
    <row r="288" spans="1:11" s="4" customFormat="1" ht="18" customHeight="1">
      <c r="A288" s="363"/>
      <c r="B288" s="85"/>
      <c r="C288" s="42"/>
      <c r="D288" s="77"/>
      <c r="E288" s="61"/>
      <c r="F288" s="61"/>
      <c r="G288" s="61"/>
      <c r="H288" s="61"/>
      <c r="I288" s="61"/>
      <c r="J288" s="61"/>
      <c r="K288" s="212">
        <f t="shared" si="97"/>
      </c>
    </row>
    <row r="289" spans="1:11" s="5" customFormat="1" ht="37.5" customHeight="1">
      <c r="A289" s="362"/>
      <c r="B289" s="384">
        <v>92108</v>
      </c>
      <c r="C289" s="41" t="s">
        <v>77</v>
      </c>
      <c r="D289" s="78"/>
      <c r="E289" s="63">
        <f aca="true" t="shared" si="98" ref="E289:J289">IF(SUM(E290:E290)&gt;0,SUM(E290:E290),"")</f>
        <v>357000</v>
      </c>
      <c r="F289" s="63">
        <f t="shared" si="98"/>
      </c>
      <c r="G289" s="63">
        <f t="shared" si="98"/>
      </c>
      <c r="H289" s="63">
        <f t="shared" si="98"/>
      </c>
      <c r="I289" s="63">
        <f t="shared" si="98"/>
      </c>
      <c r="J289" s="63">
        <f t="shared" si="98"/>
      </c>
      <c r="K289" s="212">
        <f t="shared" si="97"/>
      </c>
    </row>
    <row r="290" spans="1:11" s="4" customFormat="1" ht="43.5" customHeight="1">
      <c r="A290" s="363"/>
      <c r="B290" s="23"/>
      <c r="C290" s="35" t="s">
        <v>119</v>
      </c>
      <c r="D290" s="76" t="s">
        <v>178</v>
      </c>
      <c r="E290" s="58">
        <v>357000</v>
      </c>
      <c r="F290" s="58"/>
      <c r="G290" s="58"/>
      <c r="H290" s="58"/>
      <c r="I290" s="58">
        <f>F290</f>
        <v>0</v>
      </c>
      <c r="J290" s="58"/>
      <c r="K290" s="212">
        <f t="shared" si="97"/>
      </c>
    </row>
    <row r="291" spans="1:11" s="5" customFormat="1" ht="16.5" customHeight="1">
      <c r="A291" s="362"/>
      <c r="B291" s="382">
        <v>92116</v>
      </c>
      <c r="C291" s="19" t="s">
        <v>78</v>
      </c>
      <c r="D291" s="71"/>
      <c r="E291" s="52">
        <f aca="true" t="shared" si="99" ref="E291:J291">IF(SUM(E292:E293)&gt;0,SUM(E292:E293),"")</f>
        <v>722000</v>
      </c>
      <c r="F291" s="52">
        <f>IF(SUM(F292:F293)&gt;0,SUM(F292:F293),"")</f>
      </c>
      <c r="G291" s="52">
        <f t="shared" si="99"/>
      </c>
      <c r="H291" s="52">
        <f t="shared" si="99"/>
      </c>
      <c r="I291" s="52">
        <f t="shared" si="99"/>
      </c>
      <c r="J291" s="52">
        <f t="shared" si="99"/>
      </c>
      <c r="K291" s="212">
        <f t="shared" si="97"/>
      </c>
    </row>
    <row r="292" spans="1:11" s="4" customFormat="1" ht="38.25" customHeight="1">
      <c r="A292" s="363"/>
      <c r="B292" s="23"/>
      <c r="C292" s="35" t="s">
        <v>56</v>
      </c>
      <c r="D292" s="76" t="s">
        <v>178</v>
      </c>
      <c r="E292" s="58">
        <v>692000</v>
      </c>
      <c r="F292" s="58"/>
      <c r="G292" s="58"/>
      <c r="H292" s="58"/>
      <c r="I292" s="58">
        <f>F292</f>
        <v>0</v>
      </c>
      <c r="J292" s="58"/>
      <c r="K292" s="212">
        <f t="shared" si="97"/>
      </c>
    </row>
    <row r="293" spans="1:11" s="4" customFormat="1" ht="56.25" customHeight="1">
      <c r="A293" s="363"/>
      <c r="B293" s="23"/>
      <c r="C293" s="35" t="s">
        <v>120</v>
      </c>
      <c r="D293" s="76" t="s">
        <v>181</v>
      </c>
      <c r="E293" s="58">
        <v>30000</v>
      </c>
      <c r="F293" s="58"/>
      <c r="G293" s="58"/>
      <c r="H293" s="58"/>
      <c r="I293" s="58">
        <f>F293</f>
        <v>0</v>
      </c>
      <c r="J293" s="58"/>
      <c r="K293" s="212">
        <f t="shared" si="97"/>
      </c>
    </row>
    <row r="294" spans="1:11" s="5" customFormat="1" ht="16.5" customHeight="1">
      <c r="A294" s="362"/>
      <c r="B294" s="382">
        <v>92118</v>
      </c>
      <c r="C294" s="19" t="s">
        <v>79</v>
      </c>
      <c r="D294" s="71"/>
      <c r="E294" s="52">
        <f aca="true" t="shared" si="100" ref="E294:J294">IF(SUM(E295:E296)&gt;0,SUM(E295:E296),"")</f>
        <v>445000</v>
      </c>
      <c r="F294" s="52">
        <f t="shared" si="100"/>
      </c>
      <c r="G294" s="52">
        <f t="shared" si="100"/>
      </c>
      <c r="H294" s="52">
        <f t="shared" si="100"/>
      </c>
      <c r="I294" s="52">
        <f t="shared" si="100"/>
      </c>
      <c r="J294" s="52">
        <f t="shared" si="100"/>
      </c>
      <c r="K294" s="212">
        <f t="shared" si="97"/>
      </c>
    </row>
    <row r="295" spans="1:11" s="4" customFormat="1" ht="38.25">
      <c r="A295" s="363"/>
      <c r="B295" s="23"/>
      <c r="C295" s="35" t="s">
        <v>119</v>
      </c>
      <c r="D295" s="76" t="s">
        <v>178</v>
      </c>
      <c r="E295" s="58">
        <v>432000</v>
      </c>
      <c r="F295" s="58"/>
      <c r="G295" s="58"/>
      <c r="H295" s="58"/>
      <c r="I295" s="58">
        <f>F295</f>
        <v>0</v>
      </c>
      <c r="J295" s="58"/>
      <c r="K295" s="212">
        <f t="shared" si="97"/>
      </c>
    </row>
    <row r="296" spans="1:11" s="4" customFormat="1" ht="68.25" customHeight="1">
      <c r="A296" s="363"/>
      <c r="B296" s="85"/>
      <c r="C296" s="35" t="s">
        <v>121</v>
      </c>
      <c r="D296" s="76" t="s">
        <v>185</v>
      </c>
      <c r="E296" s="58">
        <v>13000</v>
      </c>
      <c r="F296" s="58"/>
      <c r="G296" s="58"/>
      <c r="H296" s="58"/>
      <c r="I296" s="58">
        <f>F296</f>
        <v>0</v>
      </c>
      <c r="J296" s="58"/>
      <c r="K296" s="212">
        <f t="shared" si="97"/>
      </c>
    </row>
    <row r="297" spans="1:11" s="4" customFormat="1" ht="26.25" customHeight="1">
      <c r="A297" s="363"/>
      <c r="B297" s="386">
        <v>92195</v>
      </c>
      <c r="C297" s="110" t="s">
        <v>8</v>
      </c>
      <c r="D297" s="111"/>
      <c r="E297" s="52">
        <f aca="true" t="shared" si="101" ref="E297:J297">IF(SUM(E298:E298)&gt;0,SUM(E298:E298),"")</f>
        <v>50000</v>
      </c>
      <c r="F297" s="52">
        <f t="shared" si="101"/>
      </c>
      <c r="G297" s="52">
        <f t="shared" si="101"/>
      </c>
      <c r="H297" s="52">
        <f t="shared" si="101"/>
      </c>
      <c r="I297" s="52">
        <f t="shared" si="101"/>
      </c>
      <c r="J297" s="52">
        <f t="shared" si="101"/>
      </c>
      <c r="K297" s="212">
        <f t="shared" si="97"/>
      </c>
    </row>
    <row r="298" spans="1:11" s="4" customFormat="1" ht="52.5" customHeight="1" thickBot="1">
      <c r="A298" s="363"/>
      <c r="B298" s="23"/>
      <c r="C298" s="346" t="s">
        <v>287</v>
      </c>
      <c r="D298" s="347" t="s">
        <v>286</v>
      </c>
      <c r="E298" s="348">
        <v>50000</v>
      </c>
      <c r="F298" s="348"/>
      <c r="G298" s="348"/>
      <c r="H298" s="348"/>
      <c r="I298" s="348"/>
      <c r="J298" s="348"/>
      <c r="K298" s="492">
        <f t="shared" si="97"/>
      </c>
    </row>
    <row r="299" spans="1:11" s="4" customFormat="1" ht="30.75" customHeight="1" thickBot="1">
      <c r="A299" s="493">
        <v>926</v>
      </c>
      <c r="B299" s="494"/>
      <c r="C299" s="495" t="s">
        <v>296</v>
      </c>
      <c r="D299" s="496"/>
      <c r="E299" s="497">
        <f aca="true" t="shared" si="102" ref="E299:J299">IF(SUM(E300)&gt;0,SUM(E300),"")</f>
      </c>
      <c r="F299" s="497">
        <f t="shared" si="102"/>
        <v>944400</v>
      </c>
      <c r="G299" s="497">
        <f t="shared" si="102"/>
        <v>944400</v>
      </c>
      <c r="H299" s="497">
        <f t="shared" si="102"/>
      </c>
      <c r="I299" s="497">
        <f t="shared" si="102"/>
      </c>
      <c r="J299" s="497">
        <f t="shared" si="102"/>
      </c>
      <c r="K299" s="461"/>
    </row>
    <row r="300" spans="1:11" s="4" customFormat="1" ht="40.5" customHeight="1" thickBot="1">
      <c r="A300" s="363"/>
      <c r="B300" s="498">
        <v>92695</v>
      </c>
      <c r="C300" s="499" t="s">
        <v>8</v>
      </c>
      <c r="D300" s="500"/>
      <c r="E300" s="52">
        <f aca="true" t="shared" si="103" ref="E300:J300">IF(SUM(E301:E302)&gt;0,SUM(E301:E302),"")</f>
      </c>
      <c r="F300" s="52">
        <f t="shared" si="103"/>
        <v>944400</v>
      </c>
      <c r="G300" s="52">
        <f t="shared" si="103"/>
        <v>944400</v>
      </c>
      <c r="H300" s="52">
        <f t="shared" si="103"/>
      </c>
      <c r="I300" s="52">
        <f t="shared" si="103"/>
      </c>
      <c r="J300" s="52">
        <f t="shared" si="103"/>
      </c>
      <c r="K300" s="461"/>
    </row>
    <row r="301" spans="1:11" s="4" customFormat="1" ht="69.75" customHeight="1" thickBot="1">
      <c r="A301" s="363"/>
      <c r="B301" s="23"/>
      <c r="C301" s="35" t="s">
        <v>298</v>
      </c>
      <c r="D301" s="347" t="s">
        <v>143</v>
      </c>
      <c r="E301" s="348"/>
      <c r="F301" s="348">
        <v>544400</v>
      </c>
      <c r="G301" s="348">
        <v>544400</v>
      </c>
      <c r="H301" s="348"/>
      <c r="I301" s="348"/>
      <c r="J301" s="348"/>
      <c r="K301" s="461"/>
    </row>
    <row r="302" spans="1:11" s="4" customFormat="1" ht="69.75" customHeight="1" thickBot="1">
      <c r="A302" s="363"/>
      <c r="B302" s="23"/>
      <c r="C302" s="35" t="s">
        <v>299</v>
      </c>
      <c r="D302" s="347" t="s">
        <v>143</v>
      </c>
      <c r="E302" s="348"/>
      <c r="F302" s="348">
        <v>400000</v>
      </c>
      <c r="G302" s="348">
        <v>400000</v>
      </c>
      <c r="H302" s="348"/>
      <c r="I302" s="348"/>
      <c r="J302" s="348"/>
      <c r="K302" s="461"/>
    </row>
    <row r="303" spans="1:11" s="10" customFormat="1" ht="33" customHeight="1" thickBot="1">
      <c r="A303" s="375"/>
      <c r="B303" s="46"/>
      <c r="C303" s="48" t="s">
        <v>80</v>
      </c>
      <c r="D303" s="82"/>
      <c r="E303" s="107">
        <f aca="true" t="shared" si="104" ref="E303:J303">IF(SUM(E13,E19,E22,E31,E46,E57,E75,E83,E91,E119,E141,E177,E184,E236,E244,E257,E281,E299)&gt;0,SUM(E13,E19,E22,E31,E46,E57,E75,E83,E91,E119,E141,E177,E184,E236,E244,E257,E281,E299),"")</f>
        <v>124771481</v>
      </c>
      <c r="F303" s="107">
        <f t="shared" si="104"/>
        <v>134279009</v>
      </c>
      <c r="G303" s="107">
        <f t="shared" si="104"/>
        <v>52647316</v>
      </c>
      <c r="H303" s="107">
        <f t="shared" si="104"/>
        <v>57818524</v>
      </c>
      <c r="I303" s="107">
        <f t="shared" si="104"/>
        <v>15697169</v>
      </c>
      <c r="J303" s="107">
        <f t="shared" si="104"/>
        <v>8116000</v>
      </c>
      <c r="K303" s="397">
        <f t="shared" si="97"/>
        <v>1.0761995283200974</v>
      </c>
    </row>
    <row r="304" spans="1:11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="4" customFormat="1" ht="12.75">
      <c r="C305" s="4" t="s">
        <v>315</v>
      </c>
    </row>
    <row r="306" ht="12.75">
      <c r="C306" t="s">
        <v>276</v>
      </c>
    </row>
    <row r="307" ht="12.75">
      <c r="C307" t="s">
        <v>277</v>
      </c>
    </row>
  </sheetData>
  <sheetProtection/>
  <printOptions/>
  <pageMargins left="0.15748031496062992" right="0" top="0.5905511811023623" bottom="0.3937007874015748" header="0.1968503937007874" footer="0.1968503937007874"/>
  <pageSetup horizontalDpi="120" verticalDpi="12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zoomScale="85" zoomScaleNormal="85" workbookViewId="0" topLeftCell="A7">
      <pane ySplit="2340" topLeftCell="BM1" activePane="bottomLeft" state="split"/>
      <selection pane="topLeft" activeCell="I2" sqref="I2"/>
      <selection pane="bottomLeft" activeCell="I3" sqref="I3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13.75390625" style="0" customWidth="1"/>
    <col min="7" max="7" width="14.25390625" style="0" customWidth="1"/>
    <col min="8" max="8" width="14.375" style="0" customWidth="1"/>
    <col min="9" max="9" width="13.00390625" style="0" customWidth="1"/>
    <col min="10" max="11" width="14.625" style="0" customWidth="1"/>
  </cols>
  <sheetData>
    <row r="1" spans="1:11" ht="12.75">
      <c r="A1" s="66"/>
      <c r="B1" s="66"/>
      <c r="C1" s="66"/>
      <c r="D1" s="66"/>
      <c r="E1" s="66"/>
      <c r="F1" s="66"/>
      <c r="G1" s="66"/>
      <c r="H1" s="66"/>
      <c r="I1" s="66" t="s">
        <v>310</v>
      </c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 t="s">
        <v>317</v>
      </c>
      <c r="J2" s="66"/>
      <c r="K2" s="66"/>
    </row>
    <row r="3" spans="1:11" ht="12.75">
      <c r="A3" s="66"/>
      <c r="B3" s="66"/>
      <c r="C3" s="66"/>
      <c r="D3" s="66"/>
      <c r="E3" s="66"/>
      <c r="F3" s="66"/>
      <c r="G3" s="66"/>
      <c r="H3" s="66"/>
      <c r="I3" s="66" t="s">
        <v>193</v>
      </c>
      <c r="J3" s="66"/>
      <c r="K3" s="66"/>
    </row>
    <row r="4" spans="1:11" ht="12.75">
      <c r="A4" s="66"/>
      <c r="B4" s="66"/>
      <c r="C4" s="66"/>
      <c r="D4" s="66"/>
      <c r="E4" s="66"/>
      <c r="F4" s="66"/>
      <c r="G4" s="66"/>
      <c r="H4" s="66"/>
      <c r="I4" s="66" t="s">
        <v>304</v>
      </c>
      <c r="J4" s="66"/>
      <c r="K4" s="66"/>
    </row>
    <row r="5" spans="1:11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2" customFormat="1" ht="20.25">
      <c r="A7" s="67"/>
      <c r="B7" s="68"/>
      <c r="C7" s="69" t="s">
        <v>237</v>
      </c>
      <c r="D7" s="67"/>
      <c r="E7" s="68"/>
      <c r="F7" s="68"/>
      <c r="G7" s="68"/>
      <c r="H7" s="68"/>
      <c r="I7" s="68"/>
      <c r="J7" s="68"/>
      <c r="K7" s="68"/>
    </row>
    <row r="8" spans="1:11" ht="12.75">
      <c r="A8" s="66"/>
      <c r="B8" s="66"/>
      <c r="C8" s="66"/>
      <c r="D8" s="66"/>
      <c r="E8" s="70"/>
      <c r="F8" s="70"/>
      <c r="G8" s="70"/>
      <c r="H8" s="70"/>
      <c r="I8" s="70"/>
      <c r="J8" s="70"/>
      <c r="K8" s="70"/>
    </row>
    <row r="9" spans="1:5" ht="13.5" thickBot="1">
      <c r="A9" s="66"/>
      <c r="B9" s="66"/>
      <c r="C9" s="66"/>
      <c r="D9" s="66"/>
      <c r="E9" s="70"/>
    </row>
    <row r="10" spans="1:11" ht="27" customHeight="1">
      <c r="A10" s="135" t="s">
        <v>0</v>
      </c>
      <c r="B10" s="136" t="s">
        <v>1</v>
      </c>
      <c r="C10" s="134" t="s">
        <v>2</v>
      </c>
      <c r="D10" s="90" t="s">
        <v>3</v>
      </c>
      <c r="E10" s="133" t="s">
        <v>217</v>
      </c>
      <c r="F10" s="132"/>
      <c r="G10" s="132"/>
      <c r="H10" s="128"/>
      <c r="I10" s="138"/>
      <c r="J10" s="200"/>
      <c r="K10" s="180"/>
    </row>
    <row r="11" spans="1:11" ht="57.75" customHeight="1" thickBot="1">
      <c r="A11" s="86"/>
      <c r="B11" s="87"/>
      <c r="C11" s="88"/>
      <c r="D11" s="89"/>
      <c r="E11" s="131" t="s">
        <v>240</v>
      </c>
      <c r="F11" s="131" t="s">
        <v>216</v>
      </c>
      <c r="G11" s="131" t="s">
        <v>215</v>
      </c>
      <c r="H11" s="139" t="s">
        <v>238</v>
      </c>
      <c r="I11" s="177" t="s">
        <v>209</v>
      </c>
      <c r="J11" s="201" t="s">
        <v>221</v>
      </c>
      <c r="K11" s="177" t="s">
        <v>280</v>
      </c>
    </row>
    <row r="12" spans="1:11" ht="14.25" customHeight="1" thickBot="1">
      <c r="A12" s="13">
        <v>1</v>
      </c>
      <c r="B12" s="11">
        <v>2</v>
      </c>
      <c r="C12" s="12">
        <v>3</v>
      </c>
      <c r="D12" s="49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202">
        <v>10</v>
      </c>
      <c r="K12" s="50">
        <v>11</v>
      </c>
    </row>
    <row r="13" spans="1:11" ht="22.5" customHeight="1" thickBot="1">
      <c r="A13" s="15" t="s">
        <v>4</v>
      </c>
      <c r="B13" s="16"/>
      <c r="C13" s="17" t="s">
        <v>5</v>
      </c>
      <c r="D13" s="129"/>
      <c r="E13" s="57">
        <f aca="true" t="shared" si="0" ref="E13:J13">IF(SUM(E14)&gt;0,SUM(E14),"")</f>
        <v>600</v>
      </c>
      <c r="F13" s="57">
        <f>IF(SUM(F14)&gt;0,SUM(F14),"")</f>
      </c>
      <c r="G13" s="57">
        <f t="shared" si="0"/>
      </c>
      <c r="H13" s="57">
        <f t="shared" si="0"/>
      </c>
      <c r="I13" s="57">
        <f t="shared" si="0"/>
      </c>
      <c r="J13" s="203">
        <f t="shared" si="0"/>
      </c>
      <c r="K13" s="408">
        <f aca="true" t="shared" si="1" ref="K13:K79">IF(AND(F13&lt;&gt;"",E13&lt;&gt;""),F13/E13,"")</f>
      </c>
    </row>
    <row r="14" spans="1:11" ht="18" customHeight="1">
      <c r="A14" s="30"/>
      <c r="B14" s="18" t="s">
        <v>7</v>
      </c>
      <c r="C14" s="19" t="s">
        <v>8</v>
      </c>
      <c r="D14" s="71"/>
      <c r="E14" s="52">
        <f aca="true" t="shared" si="2" ref="E14:J14">IF(SUM(E15:E15)&gt;0,SUM(E15:E15),"")</f>
        <v>600</v>
      </c>
      <c r="F14" s="52">
        <f t="shared" si="2"/>
      </c>
      <c r="G14" s="52">
        <f t="shared" si="2"/>
      </c>
      <c r="H14" s="52">
        <f t="shared" si="2"/>
      </c>
      <c r="I14" s="52">
        <f t="shared" si="2"/>
      </c>
      <c r="J14" s="204">
        <f t="shared" si="2"/>
      </c>
      <c r="K14" s="352">
        <f t="shared" si="1"/>
      </c>
    </row>
    <row r="15" spans="1:11" ht="15" customHeight="1" thickBot="1">
      <c r="A15" s="23"/>
      <c r="B15" s="21"/>
      <c r="C15" s="22" t="s">
        <v>9</v>
      </c>
      <c r="D15" s="72" t="s">
        <v>141</v>
      </c>
      <c r="E15" s="53">
        <f>IF(miasto!E18&gt;0,miasto!E18,"")</f>
        <v>600</v>
      </c>
      <c r="F15" s="53">
        <f>IF(miasto!F18&gt;0,miasto!F18,"")</f>
      </c>
      <c r="G15" s="53">
        <f>IF(miasto!G18&gt;0,miasto!G18,"")</f>
      </c>
      <c r="H15" s="53">
        <f>IF(miasto!H18&gt;0,miasto!H18,"")</f>
      </c>
      <c r="I15" s="53">
        <f>IF(miasto!I18&gt;0,miasto!I18,"")</f>
      </c>
      <c r="J15" s="205">
        <f>IF(miasto!J18&gt;0,miasto!J18,"")</f>
      </c>
      <c r="K15" s="353">
        <f t="shared" si="1"/>
      </c>
    </row>
    <row r="16" spans="1:11" ht="22.5" customHeight="1" thickBot="1">
      <c r="A16" s="33">
        <v>600</v>
      </c>
      <c r="B16" s="28"/>
      <c r="C16" s="29" t="s">
        <v>13</v>
      </c>
      <c r="D16" s="73"/>
      <c r="E16" s="57">
        <f aca="true" t="shared" si="3" ref="E16:J16">IF(SUM(E17,E19)&gt;0,SUM(E17,E19),"")</f>
        <v>63738</v>
      </c>
      <c r="F16" s="57">
        <f>IF(SUM(F17,F19)&gt;0,SUM(F17,F19),"")</f>
        <v>330500</v>
      </c>
      <c r="G16" s="57">
        <f t="shared" si="3"/>
        <v>330500</v>
      </c>
      <c r="H16" s="57">
        <f t="shared" si="3"/>
      </c>
      <c r="I16" s="57">
        <f t="shared" si="3"/>
      </c>
      <c r="J16" s="57">
        <f t="shared" si="3"/>
      </c>
      <c r="K16" s="408">
        <f t="shared" si="1"/>
        <v>5.185289780037027</v>
      </c>
    </row>
    <row r="17" spans="1:11" ht="22.5" customHeight="1">
      <c r="A17" s="125"/>
      <c r="B17" s="40">
        <v>60011</v>
      </c>
      <c r="C17" s="193" t="s">
        <v>220</v>
      </c>
      <c r="D17" s="123"/>
      <c r="E17" s="52">
        <f aca="true" t="shared" si="4" ref="E17:J17">IF(SUM(E18:E18)&gt;0,SUM(E18:E18),"")</f>
        <v>39200</v>
      </c>
      <c r="F17" s="52">
        <f t="shared" si="4"/>
      </c>
      <c r="G17" s="52">
        <f t="shared" si="4"/>
      </c>
      <c r="H17" s="52">
        <f t="shared" si="4"/>
      </c>
      <c r="I17" s="52">
        <f t="shared" si="4"/>
      </c>
      <c r="J17" s="204">
        <f t="shared" si="4"/>
      </c>
      <c r="K17" s="352">
        <f t="shared" si="1"/>
      </c>
    </row>
    <row r="18" spans="1:11" ht="22.5" customHeight="1">
      <c r="A18" s="125"/>
      <c r="B18" s="178"/>
      <c r="C18" s="179" t="s">
        <v>15</v>
      </c>
      <c r="D18" s="119" t="s">
        <v>145</v>
      </c>
      <c r="E18" s="53">
        <f>IF(miasto!E24&gt;0,miasto!E24,"")</f>
        <v>39200</v>
      </c>
      <c r="F18" s="53">
        <f>IF(miasto!F24&gt;0,miasto!F24,"")</f>
      </c>
      <c r="G18" s="53">
        <f>IF(miasto!G24&gt;0,miasto!G24,"")</f>
      </c>
      <c r="H18" s="53">
        <f>IF(miasto!H24&gt;0,miasto!H24,"")</f>
      </c>
      <c r="I18" s="53">
        <f>IF(miasto!I24&gt;0,miasto!I24,"")</f>
      </c>
      <c r="J18" s="205">
        <f>IF(miasto!J24&gt;0,miasto!J24,"")</f>
      </c>
      <c r="K18" s="322">
        <f t="shared" si="1"/>
      </c>
    </row>
    <row r="19" spans="1:11" ht="17.25" customHeight="1">
      <c r="A19" s="37"/>
      <c r="B19" s="40">
        <v>60016</v>
      </c>
      <c r="C19" s="41" t="s">
        <v>16</v>
      </c>
      <c r="D19" s="78"/>
      <c r="E19" s="63">
        <f aca="true" t="shared" si="5" ref="E19:J19">IF(SUM(E20:E22)&gt;0,SUM(E20:E22),"")</f>
        <v>24538</v>
      </c>
      <c r="F19" s="63">
        <f>IF(SUM(F20:F22)&gt;0,SUM(F20:F22),"")</f>
        <v>330500</v>
      </c>
      <c r="G19" s="63">
        <f t="shared" si="5"/>
        <v>330500</v>
      </c>
      <c r="H19" s="63">
        <f t="shared" si="5"/>
      </c>
      <c r="I19" s="63">
        <f t="shared" si="5"/>
      </c>
      <c r="J19" s="63">
        <f t="shared" si="5"/>
      </c>
      <c r="K19" s="322">
        <f t="shared" si="1"/>
        <v>13.4689053712609</v>
      </c>
    </row>
    <row r="20" spans="1:11" ht="17.25" customHeight="1">
      <c r="A20" s="37"/>
      <c r="B20" s="124"/>
      <c r="C20" s="83" t="s">
        <v>19</v>
      </c>
      <c r="D20" s="307" t="s">
        <v>147</v>
      </c>
      <c r="E20" s="53">
        <f>IF(miasto!E28&gt;0,miasto!E28,"")</f>
        <v>115</v>
      </c>
      <c r="F20" s="308"/>
      <c r="G20" s="308"/>
      <c r="H20" s="308"/>
      <c r="I20" s="308"/>
      <c r="J20" s="343"/>
      <c r="K20" s="322"/>
    </row>
    <row r="21" spans="1:11" ht="24.75" customHeight="1">
      <c r="A21" s="23"/>
      <c r="B21" s="24"/>
      <c r="C21" s="83" t="s">
        <v>97</v>
      </c>
      <c r="D21" s="77" t="s">
        <v>144</v>
      </c>
      <c r="E21" s="53">
        <f>IF(miasto!E29&gt;0,miasto!E29,"")</f>
        <v>24423</v>
      </c>
      <c r="F21" s="53">
        <f>IF(miasto!F29&gt;0,miasto!F29,"")</f>
        <v>180500</v>
      </c>
      <c r="G21" s="53">
        <f>IF(miasto!G29&gt;0,miasto!G29,"")</f>
        <v>180500</v>
      </c>
      <c r="H21" s="53">
        <f>IF(miasto!H29&gt;0,miasto!H29,"")</f>
      </c>
      <c r="I21" s="53">
        <f>IF(miasto!I29&gt;0,miasto!I29,"")</f>
      </c>
      <c r="J21" s="205">
        <f>IF(miasto!J29&gt;0,miasto!J29,"")</f>
      </c>
      <c r="K21" s="322">
        <f t="shared" si="1"/>
        <v>7.390574458502232</v>
      </c>
    </row>
    <row r="22" spans="1:11" ht="41.25" customHeight="1" thickBot="1">
      <c r="A22" s="23"/>
      <c r="B22" s="27"/>
      <c r="C22" s="35" t="s">
        <v>295</v>
      </c>
      <c r="D22" s="77" t="s">
        <v>143</v>
      </c>
      <c r="E22" s="53">
        <f>IF(miasto!E30&gt;0,miasto!E30,"")</f>
      </c>
      <c r="F22" s="53">
        <f>IF(miasto!F30&gt;0,miasto!F30,"")</f>
        <v>150000</v>
      </c>
      <c r="G22" s="53">
        <f>IF(miasto!G30&gt;0,miasto!G30,"")</f>
        <v>150000</v>
      </c>
      <c r="H22" s="53">
        <f>IF(miasto!H30&gt;0,miasto!H30,"")</f>
      </c>
      <c r="I22" s="53">
        <f>IF(miasto!I30&gt;0,miasto!I30,"")</f>
      </c>
      <c r="J22" s="205">
        <f>IF(miasto!J30&gt;0,miasto!J30,"")</f>
      </c>
      <c r="K22" s="353">
        <f t="shared" si="1"/>
      </c>
    </row>
    <row r="23" spans="1:11" ht="21.75" customHeight="1" thickBot="1">
      <c r="A23" s="33">
        <v>700</v>
      </c>
      <c r="B23" s="16"/>
      <c r="C23" s="29" t="s">
        <v>17</v>
      </c>
      <c r="D23" s="73"/>
      <c r="E23" s="57">
        <f aca="true" t="shared" si="6" ref="E23:J23">IF(SUM(E24,E34)&gt;0,SUM(E24,E34),"")</f>
        <v>2379340</v>
      </c>
      <c r="F23" s="57">
        <f>IF(SUM(F24,F34)&gt;0,SUM(F24,F34),"")</f>
        <v>1866629</v>
      </c>
      <c r="G23" s="57">
        <f t="shared" si="6"/>
        <v>1866629</v>
      </c>
      <c r="H23" s="57">
        <f t="shared" si="6"/>
      </c>
      <c r="I23" s="57">
        <f t="shared" si="6"/>
      </c>
      <c r="J23" s="57">
        <f t="shared" si="6"/>
      </c>
      <c r="K23" s="408">
        <f t="shared" si="1"/>
        <v>0.7845154538653576</v>
      </c>
    </row>
    <row r="24" spans="1:11" ht="27" customHeight="1">
      <c r="A24" s="37"/>
      <c r="B24" s="34">
        <v>70005</v>
      </c>
      <c r="C24" s="19" t="s">
        <v>18</v>
      </c>
      <c r="D24" s="71"/>
      <c r="E24" s="52">
        <f aca="true" t="shared" si="7" ref="E24:J24">IF(SUM(E25:E33)&gt;0,SUM(E25:E33),"")</f>
        <v>2364340</v>
      </c>
      <c r="F24" s="52">
        <f>IF(SUM(F25:F33)&gt;0,SUM(F25:F33),"")</f>
        <v>1866629</v>
      </c>
      <c r="G24" s="52">
        <f t="shared" si="7"/>
        <v>1866629</v>
      </c>
      <c r="H24" s="52">
        <f t="shared" si="7"/>
      </c>
      <c r="I24" s="52">
        <f t="shared" si="7"/>
      </c>
      <c r="J24" s="204">
        <f t="shared" si="7"/>
      </c>
      <c r="K24" s="352">
        <f t="shared" si="1"/>
        <v>0.7894926279638292</v>
      </c>
    </row>
    <row r="25" spans="1:11" ht="30" customHeight="1">
      <c r="A25" s="23"/>
      <c r="B25" s="24"/>
      <c r="C25" s="31" t="s">
        <v>98</v>
      </c>
      <c r="D25" s="76" t="s">
        <v>146</v>
      </c>
      <c r="E25" s="53">
        <f>IF(miasto!E33&gt;0,miasto!E33,"")</f>
        <v>601217</v>
      </c>
      <c r="F25" s="53">
        <f>IF(miasto!F33&gt;0,miasto!F33,"")</f>
        <v>662286</v>
      </c>
      <c r="G25" s="53">
        <f>IF(miasto!G33&gt;0,miasto!G33,"")</f>
        <v>662286</v>
      </c>
      <c r="H25" s="53">
        <f>IF(miasto!H33&gt;0,miasto!H33,"")</f>
      </c>
      <c r="I25" s="53">
        <f>IF(miasto!I33&gt;0,miasto!I33,"")</f>
      </c>
      <c r="J25" s="205">
        <f>IF(miasto!J33&gt;0,miasto!J33,"")</f>
      </c>
      <c r="K25" s="322">
        <f t="shared" si="1"/>
        <v>1.1015756374154424</v>
      </c>
    </row>
    <row r="26" spans="1:11" ht="51">
      <c r="A26" s="23"/>
      <c r="B26" s="24"/>
      <c r="C26" s="83" t="s">
        <v>99</v>
      </c>
      <c r="D26" s="77" t="s">
        <v>142</v>
      </c>
      <c r="E26" s="53">
        <f>IF(miasto!E34&gt;0,miasto!E34,"")</f>
        <v>210000</v>
      </c>
      <c r="F26" s="53">
        <f>IF(miasto!F34&gt;0,miasto!F34,"")</f>
        <v>50000</v>
      </c>
      <c r="G26" s="53">
        <f>IF(miasto!G34&gt;0,miasto!G34,"")</f>
        <v>50000</v>
      </c>
      <c r="H26" s="53">
        <f>IF(miasto!H34&gt;0,miasto!H34,"")</f>
      </c>
      <c r="I26" s="53">
        <f>IF(miasto!I34&gt;0,miasto!I34,"")</f>
      </c>
      <c r="J26" s="205">
        <f>IF(miasto!J34&gt;0,miasto!J34,"")</f>
      </c>
      <c r="K26" s="322">
        <f t="shared" si="1"/>
        <v>0.23809523809523808</v>
      </c>
    </row>
    <row r="27" spans="1:11" ht="14.25" customHeight="1">
      <c r="A27" s="23"/>
      <c r="B27" s="24"/>
      <c r="C27" s="83" t="s">
        <v>19</v>
      </c>
      <c r="D27" s="77" t="s">
        <v>147</v>
      </c>
      <c r="E27" s="53">
        <f>IF(miasto!E35&gt;0,miasto!E35,"")</f>
        <v>2779</v>
      </c>
      <c r="F27" s="53">
        <f>IF(miasto!F35&gt;0,miasto!F35,"")</f>
      </c>
      <c r="G27" s="53">
        <f>IF(miasto!G35&gt;0,miasto!G35,"")</f>
      </c>
      <c r="H27" s="53">
        <f>IF(miasto!H35&gt;0,miasto!H35,"")</f>
      </c>
      <c r="I27" s="53">
        <f>IF(miasto!I35&gt;0,miasto!I35,"")</f>
      </c>
      <c r="J27" s="205">
        <f>IF(miasto!J35&gt;0,miasto!J35,"")</f>
      </c>
      <c r="K27" s="322">
        <f t="shared" si="1"/>
      </c>
    </row>
    <row r="28" spans="1:11" ht="77.25" customHeight="1">
      <c r="A28" s="23"/>
      <c r="B28" s="24"/>
      <c r="C28" s="35" t="s">
        <v>128</v>
      </c>
      <c r="D28" s="76" t="s">
        <v>148</v>
      </c>
      <c r="E28" s="53">
        <f>IF(miasto!E36&gt;0,miasto!E36,"")</f>
        <v>499644</v>
      </c>
      <c r="F28" s="53">
        <f>IF(miasto!F36&gt;0,miasto!F36,"")</f>
        <v>334343</v>
      </c>
      <c r="G28" s="53">
        <f>IF(miasto!G36&gt;0,miasto!G36,"")</f>
        <v>334343</v>
      </c>
      <c r="H28" s="53">
        <f>IF(miasto!H36&gt;0,miasto!H36,"")</f>
      </c>
      <c r="I28" s="53">
        <f>IF(miasto!I36&gt;0,miasto!I36,"")</f>
      </c>
      <c r="J28" s="205">
        <f>IF(miasto!J36&gt;0,miasto!J36,"")</f>
      </c>
      <c r="K28" s="322">
        <f t="shared" si="1"/>
        <v>0.6691624436598859</v>
      </c>
    </row>
    <row r="29" spans="1:11" ht="51">
      <c r="A29" s="23"/>
      <c r="B29" s="24"/>
      <c r="C29" s="35" t="s">
        <v>100</v>
      </c>
      <c r="D29" s="76" t="s">
        <v>149</v>
      </c>
      <c r="E29" s="53">
        <f>IF(miasto!E37&gt;0,miasto!E37,"")</f>
        <v>134600</v>
      </c>
      <c r="F29" s="53">
        <f>IF(miasto!F37&gt;0,miasto!F37,"")</f>
        <v>50000</v>
      </c>
      <c r="G29" s="53">
        <f>IF(miasto!G37&gt;0,miasto!G37,"")</f>
        <v>50000</v>
      </c>
      <c r="H29" s="53">
        <f>IF(miasto!H37&gt;0,miasto!H37,"")</f>
      </c>
      <c r="I29" s="53">
        <f>IF(miasto!I37&gt;0,miasto!I37,"")</f>
      </c>
      <c r="J29" s="205">
        <f>IF(miasto!J37&gt;0,miasto!J37,"")</f>
      </c>
      <c r="K29" s="322">
        <f t="shared" si="1"/>
        <v>0.37147102526002973</v>
      </c>
    </row>
    <row r="30" spans="1:11" ht="25.5">
      <c r="A30" s="23"/>
      <c r="B30" s="24"/>
      <c r="C30" s="35" t="s">
        <v>101</v>
      </c>
      <c r="D30" s="76" t="s">
        <v>150</v>
      </c>
      <c r="E30" s="53">
        <f>IF(miasto!E38&gt;0,miasto!E38,"")</f>
        <v>886100</v>
      </c>
      <c r="F30" s="53">
        <f>IF(miasto!F38&gt;0,miasto!F38,"")</f>
        <v>750000</v>
      </c>
      <c r="G30" s="53">
        <f>IF(miasto!G38&gt;0,miasto!G38,"")</f>
        <v>750000</v>
      </c>
      <c r="H30" s="53">
        <f>IF(miasto!H38&gt;0,miasto!H38,"")</f>
      </c>
      <c r="I30" s="53">
        <f>IF(miasto!I38&gt;0,miasto!I38,"")</f>
      </c>
      <c r="J30" s="205">
        <f>IF(miasto!J38&gt;0,miasto!J38,"")</f>
      </c>
      <c r="K30" s="322">
        <f t="shared" si="1"/>
        <v>0.8464055975623519</v>
      </c>
    </row>
    <row r="31" spans="1:11" ht="25.5" customHeight="1">
      <c r="A31" s="23"/>
      <c r="B31" s="24"/>
      <c r="C31" s="35" t="s">
        <v>126</v>
      </c>
      <c r="D31" s="76" t="s">
        <v>151</v>
      </c>
      <c r="E31" s="53">
        <f>IF(miasto!E39&gt;0,miasto!E39,"")</f>
        <v>30000</v>
      </c>
      <c r="F31" s="53">
        <f>IF(miasto!F39&gt;0,miasto!F39,"")</f>
        <v>20000</v>
      </c>
      <c r="G31" s="53">
        <f>IF(miasto!G39&gt;0,miasto!G39,"")</f>
        <v>20000</v>
      </c>
      <c r="H31" s="53">
        <f>IF(miasto!H39&gt;0,miasto!H39,"")</f>
      </c>
      <c r="I31" s="53">
        <f>IF(miasto!I39&gt;0,miasto!I39,"")</f>
      </c>
      <c r="J31" s="205">
        <f>IF(miasto!J39&gt;0,miasto!J39,"")</f>
      </c>
      <c r="K31" s="322">
        <f t="shared" si="1"/>
        <v>0.6666666666666666</v>
      </c>
    </row>
    <row r="32" spans="1:11" ht="15" customHeight="1">
      <c r="A32" s="23"/>
      <c r="B32" s="24"/>
      <c r="C32" s="35" t="s">
        <v>20</v>
      </c>
      <c r="D32" s="76" t="s">
        <v>145</v>
      </c>
      <c r="E32" s="53">
        <f>IF(miasto!E40&gt;0,miasto!E40,"")</f>
      </c>
      <c r="F32" s="53">
        <f>IF(miasto!F40&gt;0,miasto!F40,"")</f>
      </c>
      <c r="G32" s="53">
        <f>IF(miasto!G40&gt;0,miasto!G40,"")</f>
      </c>
      <c r="H32" s="53">
        <f>IF(miasto!H40&gt;0,miasto!H40,"")</f>
      </c>
      <c r="I32" s="53">
        <f>IF(miasto!I40&gt;0,miasto!I40,"")</f>
      </c>
      <c r="J32" s="205">
        <f>IF(miasto!J40&gt;0,miasto!J40,"")</f>
      </c>
      <c r="K32" s="322">
        <f t="shared" si="1"/>
      </c>
    </row>
    <row r="33" spans="1:11" ht="38.25">
      <c r="A33" s="23"/>
      <c r="B33" s="24"/>
      <c r="C33" s="35" t="s">
        <v>81</v>
      </c>
      <c r="D33" s="76" t="s">
        <v>154</v>
      </c>
      <c r="E33" s="53">
        <f>IF(miasto!E43&gt;0,miasto!E43,"")</f>
      </c>
      <c r="F33" s="53">
        <f>IF(miasto!F43&gt;0,miasto!F43,"")</f>
      </c>
      <c r="G33" s="53">
        <f>IF(miasto!G43&gt;0,miasto!G43,"")</f>
      </c>
      <c r="H33" s="53">
        <f>IF(miasto!H43&gt;0,miasto!H43,"")</f>
      </c>
      <c r="I33" s="53">
        <f>IF(miasto!I43&gt;0,miasto!I43,"")</f>
      </c>
      <c r="J33" s="205">
        <f>IF(miasto!J41&gt;0,miasto!J41,"")</f>
      </c>
      <c r="K33" s="322">
        <f t="shared" si="1"/>
      </c>
    </row>
    <row r="34" spans="1:11" ht="18" customHeight="1">
      <c r="A34" s="39"/>
      <c r="B34" s="34">
        <v>70095</v>
      </c>
      <c r="C34" s="19" t="s">
        <v>8</v>
      </c>
      <c r="D34" s="71"/>
      <c r="E34" s="52">
        <f aca="true" t="shared" si="8" ref="E34:J34">IF(SUM(E35:E35)&gt;0,SUM(E35:E35),"")</f>
        <v>15000</v>
      </c>
      <c r="F34" s="52">
        <f>IF(SUM(F35:F35)&gt;0,SUM(F35:F35),"")</f>
      </c>
      <c r="G34" s="52">
        <f t="shared" si="8"/>
      </c>
      <c r="H34" s="52">
        <f t="shared" si="8"/>
      </c>
      <c r="I34" s="52">
        <f t="shared" si="8"/>
      </c>
      <c r="J34" s="204">
        <f t="shared" si="8"/>
      </c>
      <c r="K34" s="322">
        <f t="shared" si="1"/>
      </c>
    </row>
    <row r="35" spans="1:11" ht="28.5" customHeight="1" thickBot="1">
      <c r="A35" s="23"/>
      <c r="B35" s="24"/>
      <c r="C35" s="35" t="s">
        <v>103</v>
      </c>
      <c r="D35" s="76" t="s">
        <v>144</v>
      </c>
      <c r="E35" s="53">
        <f>IF(miasto!E45&gt;0,miasto!E45,"")</f>
        <v>15000</v>
      </c>
      <c r="F35" s="53">
        <f>IF(miasto!F45&gt;0,miasto!F45,"")</f>
      </c>
      <c r="G35" s="53">
        <f>IF(miasto!G45&gt;0,miasto!G45,"")</f>
      </c>
      <c r="H35" s="53">
        <f>IF(miasto!H45&gt;0,miasto!H45,"")</f>
      </c>
      <c r="I35" s="53">
        <f>IF(miasto!I45&gt;0,miasto!I45,"")</f>
      </c>
      <c r="J35" s="205">
        <f>IF(miasto!J45&gt;0,miasto!J45,"")</f>
      </c>
      <c r="K35" s="353">
        <f t="shared" si="1"/>
      </c>
    </row>
    <row r="36" spans="1:11" ht="21" customHeight="1" thickBot="1">
      <c r="A36" s="33">
        <v>750</v>
      </c>
      <c r="B36" s="28"/>
      <c r="C36" s="29" t="s">
        <v>25</v>
      </c>
      <c r="D36" s="73"/>
      <c r="E36" s="57">
        <f aca="true" t="shared" si="9" ref="E36:J36">IF(SUM(E37,E40,E45,E47)&gt;0,SUM(E37,E40,E45,E47),"")</f>
        <v>742733</v>
      </c>
      <c r="F36" s="57">
        <f>IF(SUM(F37,F40,F45,F47)&gt;0,SUM(F37,F40,F45,F47),"")</f>
        <v>737016</v>
      </c>
      <c r="G36" s="57">
        <f t="shared" si="9"/>
        <v>259016</v>
      </c>
      <c r="H36" s="57">
        <f t="shared" si="9"/>
      </c>
      <c r="I36" s="57">
        <f t="shared" si="9"/>
        <v>478000</v>
      </c>
      <c r="J36" s="203">
        <f t="shared" si="9"/>
      </c>
      <c r="K36" s="408">
        <f t="shared" si="1"/>
        <v>0.9923027521330007</v>
      </c>
    </row>
    <row r="37" spans="1:11" s="3" customFormat="1" ht="18" customHeight="1">
      <c r="A37" s="30"/>
      <c r="B37" s="34">
        <v>75011</v>
      </c>
      <c r="C37" s="19" t="s">
        <v>26</v>
      </c>
      <c r="D37" s="71"/>
      <c r="E37" s="52">
        <f aca="true" t="shared" si="10" ref="E37:J37">IF(SUM(E38:E39)&gt;0,SUM(E38:E39),"")</f>
        <v>465000</v>
      </c>
      <c r="F37" s="52">
        <f t="shared" si="10"/>
        <v>485000</v>
      </c>
      <c r="G37" s="52">
        <f t="shared" si="10"/>
        <v>7000</v>
      </c>
      <c r="H37" s="52">
        <f t="shared" si="10"/>
      </c>
      <c r="I37" s="52">
        <f t="shared" si="10"/>
        <v>478000</v>
      </c>
      <c r="J37" s="52">
        <f t="shared" si="10"/>
      </c>
      <c r="K37" s="352">
        <f t="shared" si="1"/>
        <v>1.043010752688172</v>
      </c>
    </row>
    <row r="38" spans="1:11" ht="49.5" customHeight="1">
      <c r="A38" s="23"/>
      <c r="B38" s="24"/>
      <c r="C38" s="25" t="s">
        <v>106</v>
      </c>
      <c r="D38" s="76" t="s">
        <v>157</v>
      </c>
      <c r="E38" s="53">
        <f>IF(miasto!E59&gt;0,miasto!E59,"")</f>
        <v>465000</v>
      </c>
      <c r="F38" s="53">
        <f>IF(miasto!F59&gt;0,miasto!F59,"")</f>
        <v>478000</v>
      </c>
      <c r="G38" s="53">
        <f>IF(miasto!G59&gt;0,miasto!G59,"")</f>
      </c>
      <c r="H38" s="53">
        <f>IF(miasto!H59&gt;0,miasto!H59,"")</f>
      </c>
      <c r="I38" s="53">
        <f>IF(miasto!I59&gt;0,miasto!I59,"")</f>
        <v>478000</v>
      </c>
      <c r="J38" s="205">
        <f>IF(miasto!J59&gt;0,miasto!J59,"")</f>
      </c>
      <c r="K38" s="322">
        <f t="shared" si="1"/>
        <v>1.027956989247312</v>
      </c>
    </row>
    <row r="39" spans="1:11" ht="60" customHeight="1">
      <c r="A39" s="23"/>
      <c r="B39" s="24"/>
      <c r="C39" s="35" t="s">
        <v>285</v>
      </c>
      <c r="D39" s="76" t="s">
        <v>153</v>
      </c>
      <c r="E39" s="53"/>
      <c r="F39" s="53">
        <f>IF(miasto!F61&gt;0,miasto!F61,"")</f>
        <v>7000</v>
      </c>
      <c r="G39" s="53">
        <v>7000</v>
      </c>
      <c r="H39" s="53"/>
      <c r="I39" s="53"/>
      <c r="J39" s="205"/>
      <c r="K39" s="322"/>
    </row>
    <row r="40" spans="1:11" s="3" customFormat="1" ht="27.75" customHeight="1">
      <c r="A40" s="30"/>
      <c r="B40" s="34">
        <v>75023</v>
      </c>
      <c r="C40" s="19" t="s">
        <v>85</v>
      </c>
      <c r="D40" s="71"/>
      <c r="E40" s="52">
        <f aca="true" t="shared" si="11" ref="E40:J40">IF(SUM(E41:E44)&gt;0,SUM(E41:E44),"")</f>
        <v>277733</v>
      </c>
      <c r="F40" s="52">
        <f t="shared" si="11"/>
        <v>252016</v>
      </c>
      <c r="G40" s="52">
        <f t="shared" si="11"/>
        <v>252016</v>
      </c>
      <c r="H40" s="52">
        <f t="shared" si="11"/>
      </c>
      <c r="I40" s="52">
        <f t="shared" si="11"/>
      </c>
      <c r="J40" s="204">
        <f t="shared" si="11"/>
      </c>
      <c r="K40" s="322">
        <f t="shared" si="1"/>
        <v>0.9074038735044089</v>
      </c>
    </row>
    <row r="41" spans="1:11" ht="15.75" customHeight="1">
      <c r="A41" s="23"/>
      <c r="B41" s="24"/>
      <c r="C41" s="35" t="s">
        <v>19</v>
      </c>
      <c r="D41" s="76" t="s">
        <v>147</v>
      </c>
      <c r="E41" s="53">
        <f>IF(miasto!E65&gt;0,miasto!E65,"")</f>
        <v>35000</v>
      </c>
      <c r="F41" s="53">
        <f>IF(miasto!F65&gt;0,miasto!F65,"")</f>
        <v>17000</v>
      </c>
      <c r="G41" s="53">
        <f>IF(miasto!G65&gt;0,miasto!G65,"")</f>
        <v>17000</v>
      </c>
      <c r="H41" s="53">
        <f>IF(miasto!H65&gt;0,miasto!H65,"")</f>
      </c>
      <c r="I41" s="53">
        <f>IF(miasto!I65&gt;0,miasto!I65,"")</f>
      </c>
      <c r="J41" s="205">
        <f>IF(miasto!J65&gt;0,miasto!J65,"")</f>
      </c>
      <c r="K41" s="322">
        <f t="shared" si="1"/>
        <v>0.4857142857142857</v>
      </c>
    </row>
    <row r="42" spans="1:11" ht="63.75" customHeight="1">
      <c r="A42" s="23"/>
      <c r="B42" s="24"/>
      <c r="C42" s="35" t="s">
        <v>128</v>
      </c>
      <c r="D42" s="76" t="s">
        <v>148</v>
      </c>
      <c r="E42" s="53">
        <f>IF(miasto!E66&gt;0,miasto!E66,"")</f>
        <v>32813</v>
      </c>
      <c r="F42" s="53">
        <f>IF(miasto!F66&gt;0,miasto!F66,"")</f>
        <v>35016</v>
      </c>
      <c r="G42" s="53">
        <f>IF(miasto!G66&gt;0,miasto!G66,"")</f>
        <v>35016</v>
      </c>
      <c r="H42" s="53">
        <f>IF(miasto!H66&gt;0,miasto!H66,"")</f>
      </c>
      <c r="I42" s="53">
        <f>IF(miasto!I66&gt;0,miasto!I66,"")</f>
      </c>
      <c r="J42" s="205">
        <f>IF(miasto!J66&gt;0,miasto!J66,"")</f>
      </c>
      <c r="K42" s="322">
        <f t="shared" si="1"/>
        <v>1.0671380245634352</v>
      </c>
    </row>
    <row r="43" spans="1:11" ht="13.5" customHeight="1">
      <c r="A43" s="23"/>
      <c r="B43" s="24"/>
      <c r="C43" s="35" t="s">
        <v>6</v>
      </c>
      <c r="D43" s="76" t="s">
        <v>159</v>
      </c>
      <c r="E43" s="53">
        <f>IF(miasto!E67&gt;0,miasto!E67,"")</f>
        <v>200000</v>
      </c>
      <c r="F43" s="53">
        <f>IF(miasto!F67&gt;0,miasto!F67,"")</f>
        <v>200000</v>
      </c>
      <c r="G43" s="53">
        <f>IF(miasto!G67&gt;0,miasto!G67,"")</f>
        <v>200000</v>
      </c>
      <c r="H43" s="53">
        <f>IF(miasto!H67&gt;0,miasto!H67,"")</f>
      </c>
      <c r="I43" s="53">
        <f>IF(miasto!I67&gt;0,miasto!I67,"")</f>
      </c>
      <c r="J43" s="205">
        <f>IF(miasto!J67&gt;0,miasto!J67,"")</f>
      </c>
      <c r="K43" s="322">
        <f t="shared" si="1"/>
        <v>1</v>
      </c>
    </row>
    <row r="44" spans="1:11" ht="13.5" customHeight="1">
      <c r="A44" s="23"/>
      <c r="B44" s="36"/>
      <c r="C44" s="35" t="s">
        <v>15</v>
      </c>
      <c r="D44" s="76" t="s">
        <v>145</v>
      </c>
      <c r="E44" s="53">
        <f>IF(miasto!E68&gt;0,miasto!E68,"")</f>
        <v>9920</v>
      </c>
      <c r="F44" s="53">
        <f>IF(miasto!F68&gt;0,miasto!F68,"")</f>
      </c>
      <c r="G44" s="53">
        <f>IF(miasto!G68&gt;0,miasto!G68,"")</f>
      </c>
      <c r="H44" s="53">
        <f>IF(miasto!H68&gt;0,miasto!H68,"")</f>
      </c>
      <c r="I44" s="53">
        <f>IF(miasto!I68&gt;0,miasto!I68,"")</f>
      </c>
      <c r="J44" s="205">
        <f>IF(miasto!J68&gt;0,miasto!J68,"")</f>
      </c>
      <c r="K44" s="322">
        <f t="shared" si="1"/>
      </c>
    </row>
    <row r="45" spans="1:11" s="3" customFormat="1" ht="27" customHeight="1">
      <c r="A45" s="30"/>
      <c r="B45" s="34">
        <v>75054</v>
      </c>
      <c r="C45" s="19" t="s">
        <v>138</v>
      </c>
      <c r="D45" s="71"/>
      <c r="E45" s="52">
        <f aca="true" t="shared" si="12" ref="E45:J45">IF(SUM(E46:E46)&gt;0,SUM(E46:E46),"")</f>
      </c>
      <c r="F45" s="52">
        <f t="shared" si="12"/>
      </c>
      <c r="G45" s="52">
        <f t="shared" si="12"/>
      </c>
      <c r="H45" s="52">
        <f t="shared" si="12"/>
      </c>
      <c r="I45" s="52">
        <f t="shared" si="12"/>
      </c>
      <c r="J45" s="204">
        <f t="shared" si="12"/>
      </c>
      <c r="K45" s="322">
        <f t="shared" si="1"/>
      </c>
    </row>
    <row r="46" spans="1:11" ht="50.25" customHeight="1">
      <c r="A46" s="23"/>
      <c r="B46" s="24"/>
      <c r="C46" s="25" t="s">
        <v>106</v>
      </c>
      <c r="D46" s="76" t="s">
        <v>157</v>
      </c>
      <c r="E46" s="53">
        <f>IF(miasto!E72&gt;0,miasto!E72,"")</f>
      </c>
      <c r="F46" s="53">
        <f>IF(miasto!F72&gt;0,miasto!F72,"")</f>
      </c>
      <c r="G46" s="53">
        <f>IF(miasto!G72&gt;0,miasto!G72,"")</f>
      </c>
      <c r="H46" s="53">
        <f>IF(miasto!H72&gt;0,miasto!H72,"")</f>
      </c>
      <c r="I46" s="53">
        <f>IF(miasto!I72&gt;0,miasto!I72,"")</f>
      </c>
      <c r="J46" s="205">
        <f>IF(miasto!J72&gt;0,miasto!J72,"")</f>
      </c>
      <c r="K46" s="322">
        <f t="shared" si="1"/>
      </c>
    </row>
    <row r="47" spans="1:11" s="3" customFormat="1" ht="18" customHeight="1">
      <c r="A47" s="30"/>
      <c r="B47" s="34">
        <v>75095</v>
      </c>
      <c r="C47" s="19" t="s">
        <v>8</v>
      </c>
      <c r="D47" s="71"/>
      <c r="E47" s="52">
        <f aca="true" t="shared" si="13" ref="E47:J47">IF(SUM(E48:E48)&gt;0,SUM(E48:E48),"")</f>
      </c>
      <c r="F47" s="52">
        <f t="shared" si="13"/>
      </c>
      <c r="G47" s="52">
        <f t="shared" si="13"/>
      </c>
      <c r="H47" s="52">
        <f t="shared" si="13"/>
      </c>
      <c r="I47" s="52">
        <f t="shared" si="13"/>
      </c>
      <c r="J47" s="204">
        <f t="shared" si="13"/>
      </c>
      <c r="K47" s="322">
        <f t="shared" si="1"/>
      </c>
    </row>
    <row r="48" spans="1:11" ht="27.75" customHeight="1" thickBot="1">
      <c r="A48" s="23"/>
      <c r="B48" s="24"/>
      <c r="C48" s="35" t="s">
        <v>83</v>
      </c>
      <c r="D48" s="76" t="s">
        <v>160</v>
      </c>
      <c r="E48" s="53">
        <f>IF(miasto!E74&gt;0,miasto!E74,"")</f>
      </c>
      <c r="F48" s="53">
        <f>IF(miasto!F74&gt;0,miasto!F74,"")</f>
      </c>
      <c r="G48" s="53">
        <f>IF(miasto!G74&gt;0,miasto!G74,"")</f>
      </c>
      <c r="H48" s="53">
        <f>IF(miasto!H74&gt;0,miasto!H74,"")</f>
      </c>
      <c r="I48" s="53">
        <f>IF(miasto!I74&gt;0,miasto!I74,"")</f>
      </c>
      <c r="J48" s="205">
        <f>IF(miasto!J74&gt;0,miasto!J74,"")</f>
      </c>
      <c r="K48" s="353">
        <f t="shared" si="1"/>
      </c>
    </row>
    <row r="49" spans="1:11" s="1" customFormat="1" ht="57.75" customHeight="1" thickBot="1">
      <c r="A49" s="33">
        <v>751</v>
      </c>
      <c r="B49" s="28"/>
      <c r="C49" s="29" t="s">
        <v>30</v>
      </c>
      <c r="D49" s="73"/>
      <c r="E49" s="57">
        <f aca="true" t="shared" si="14" ref="E49:J49">IF(SUM(E50,E53,E55)&gt;0,SUM(E50,E53,E55),"")</f>
        <v>181965</v>
      </c>
      <c r="F49" s="57">
        <f t="shared" si="14"/>
        <v>7869</v>
      </c>
      <c r="G49" s="57">
        <f t="shared" si="14"/>
      </c>
      <c r="H49" s="57">
        <f t="shared" si="14"/>
      </c>
      <c r="I49" s="57">
        <f t="shared" si="14"/>
        <v>7869</v>
      </c>
      <c r="J49" s="203">
        <f t="shared" si="14"/>
      </c>
      <c r="K49" s="408">
        <f t="shared" si="1"/>
        <v>0.04324458000164867</v>
      </c>
    </row>
    <row r="50" spans="1:11" s="3" customFormat="1" ht="33.75" customHeight="1">
      <c r="A50" s="30"/>
      <c r="B50" s="34">
        <v>75101</v>
      </c>
      <c r="C50" s="19" t="s">
        <v>86</v>
      </c>
      <c r="D50" s="71"/>
      <c r="E50" s="116">
        <f aca="true" t="shared" si="15" ref="E50:J50">IF(SUM(E51,E52)&gt;0,SUM(E51,E52),"")</f>
        <v>7301</v>
      </c>
      <c r="F50" s="116">
        <f t="shared" si="15"/>
        <v>7869</v>
      </c>
      <c r="G50" s="116">
        <f t="shared" si="15"/>
      </c>
      <c r="H50" s="116">
        <f t="shared" si="15"/>
      </c>
      <c r="I50" s="116">
        <f t="shared" si="15"/>
        <v>7869</v>
      </c>
      <c r="J50" s="207">
        <f t="shared" si="15"/>
      </c>
      <c r="K50" s="352">
        <f t="shared" si="1"/>
        <v>1.0777975619778113</v>
      </c>
    </row>
    <row r="51" spans="1:11" s="3" customFormat="1" ht="51" customHeight="1">
      <c r="A51" s="30"/>
      <c r="B51" s="124"/>
      <c r="C51" s="25" t="s">
        <v>106</v>
      </c>
      <c r="D51" s="117" t="s">
        <v>157</v>
      </c>
      <c r="E51" s="53">
        <f>IF(miasto!E77&gt;0,miasto!E77,"")</f>
        <v>7301</v>
      </c>
      <c r="F51" s="53">
        <f>IF(miasto!F77&gt;0,miasto!F77,"")</f>
        <v>7869</v>
      </c>
      <c r="G51" s="53"/>
      <c r="H51" s="53">
        <f>IF(miasto!H77&gt;0,miasto!H77,"")</f>
      </c>
      <c r="I51" s="53">
        <f>IF(miasto!I77&gt;0,miasto!I77,"")</f>
        <v>7869</v>
      </c>
      <c r="J51" s="205">
        <f>IF(miasto!J77&gt;0,miasto!J77,"")</f>
      </c>
      <c r="K51" s="322">
        <f t="shared" si="1"/>
        <v>1.0777975619778113</v>
      </c>
    </row>
    <row r="52" spans="1:11" ht="12.75" customHeight="1" thickBot="1">
      <c r="A52" s="23"/>
      <c r="B52" s="36"/>
      <c r="C52" s="25"/>
      <c r="D52" s="76"/>
      <c r="E52" s="59"/>
      <c r="F52" s="59"/>
      <c r="G52" s="59"/>
      <c r="H52" s="59"/>
      <c r="I52" s="59"/>
      <c r="J52" s="208"/>
      <c r="K52" s="322">
        <f t="shared" si="1"/>
      </c>
    </row>
    <row r="53" spans="1:11" ht="24" customHeight="1">
      <c r="A53" s="23"/>
      <c r="B53" s="109">
        <v>75108</v>
      </c>
      <c r="C53" s="110" t="s">
        <v>228</v>
      </c>
      <c r="D53" s="111"/>
      <c r="E53" s="116">
        <f aca="true" t="shared" si="16" ref="E53:J53">IF(SUM(E54)&gt;0,SUM(E54),"")</f>
        <v>70901</v>
      </c>
      <c r="F53" s="116">
        <f t="shared" si="16"/>
      </c>
      <c r="G53" s="116">
        <f t="shared" si="16"/>
      </c>
      <c r="H53" s="116">
        <f t="shared" si="16"/>
      </c>
      <c r="I53" s="116">
        <f t="shared" si="16"/>
      </c>
      <c r="J53" s="207">
        <f t="shared" si="16"/>
      </c>
      <c r="K53" s="322">
        <f t="shared" si="1"/>
      </c>
    </row>
    <row r="54" spans="1:11" ht="51.75" customHeight="1" thickBot="1">
      <c r="A54" s="23"/>
      <c r="B54" s="24"/>
      <c r="C54" s="25" t="s">
        <v>106</v>
      </c>
      <c r="D54" s="76" t="s">
        <v>157</v>
      </c>
      <c r="E54" s="53">
        <f>IF(miasto!E80&gt;0,miasto!E80,"")</f>
        <v>70901</v>
      </c>
      <c r="F54" s="53">
        <f>IF(miasto!F80&gt;0,miasto!F80,"")</f>
      </c>
      <c r="G54" s="53">
        <f>IF(miasto!G80&gt;0,miasto!G80,"")</f>
      </c>
      <c r="H54" s="53">
        <f>IF(miasto!H80&gt;0,miasto!H80,"")</f>
      </c>
      <c r="I54" s="53">
        <f>IF(miasto!I80&gt;0,miasto!I80,"")</f>
      </c>
      <c r="J54" s="205">
        <f>IF(miasto!J80&gt;0,miasto!J80,"")</f>
      </c>
      <c r="K54" s="322">
        <f t="shared" si="1"/>
      </c>
    </row>
    <row r="55" spans="1:11" s="3" customFormat="1" ht="29.25" customHeight="1">
      <c r="A55" s="30"/>
      <c r="B55" s="34">
        <v>75110</v>
      </c>
      <c r="C55" s="19" t="s">
        <v>187</v>
      </c>
      <c r="D55" s="71"/>
      <c r="E55" s="116">
        <f aca="true" t="shared" si="17" ref="E55:J55">IF(SUM(E56)&gt;0,SUM(E56),"")</f>
        <v>103763</v>
      </c>
      <c r="F55" s="116">
        <f t="shared" si="17"/>
      </c>
      <c r="G55" s="116">
        <f t="shared" si="17"/>
      </c>
      <c r="H55" s="116">
        <f t="shared" si="17"/>
      </c>
      <c r="I55" s="116">
        <f t="shared" si="17"/>
      </c>
      <c r="J55" s="207">
        <f t="shared" si="17"/>
      </c>
      <c r="K55" s="322">
        <f t="shared" si="1"/>
      </c>
    </row>
    <row r="56" spans="1:11" ht="51" customHeight="1" thickBot="1">
      <c r="A56" s="23"/>
      <c r="B56" s="24"/>
      <c r="C56" s="25" t="s">
        <v>106</v>
      </c>
      <c r="D56" s="76" t="s">
        <v>157</v>
      </c>
      <c r="E56" s="53">
        <f>IF(miasto!E82&gt;0,miasto!E82,"")</f>
        <v>103763</v>
      </c>
      <c r="F56" s="53">
        <f>IF(miasto!F82&gt;0,miasto!F82,"")</f>
      </c>
      <c r="G56" s="53">
        <f>IF(miasto!G82&gt;0,miasto!G82,"")</f>
      </c>
      <c r="H56" s="53">
        <f>IF(miasto!H82&gt;0,miasto!H82,"")</f>
      </c>
      <c r="I56" s="53">
        <f>IF(miasto!I82&gt;0,miasto!I82,"")</f>
      </c>
      <c r="J56" s="205">
        <f>IF(miasto!J82&gt;0,miasto!J82,"")</f>
      </c>
      <c r="K56" s="409">
        <f t="shared" si="1"/>
      </c>
    </row>
    <row r="57" spans="1:11" s="1" customFormat="1" ht="30" customHeight="1" thickBot="1">
      <c r="A57" s="33">
        <v>754</v>
      </c>
      <c r="B57" s="28"/>
      <c r="C57" s="29" t="s">
        <v>31</v>
      </c>
      <c r="D57" s="73"/>
      <c r="E57" s="57">
        <f aca="true" t="shared" si="18" ref="E57:J57">IF(SUM(E58)&gt;0,SUM(E58),"")</f>
        <v>10000</v>
      </c>
      <c r="F57" s="57">
        <f t="shared" si="18"/>
        <v>10000</v>
      </c>
      <c r="G57" s="57">
        <f t="shared" si="18"/>
        <v>10000</v>
      </c>
      <c r="H57" s="57">
        <f t="shared" si="18"/>
      </c>
      <c r="I57" s="57">
        <f t="shared" si="18"/>
      </c>
      <c r="J57" s="203">
        <f t="shared" si="18"/>
      </c>
      <c r="K57" s="408">
        <f t="shared" si="1"/>
        <v>1</v>
      </c>
    </row>
    <row r="58" spans="1:11" s="3" customFormat="1" ht="21" customHeight="1">
      <c r="A58" s="30"/>
      <c r="B58" s="40">
        <v>75416</v>
      </c>
      <c r="C58" s="41" t="s">
        <v>33</v>
      </c>
      <c r="D58" s="78"/>
      <c r="E58" s="63">
        <f aca="true" t="shared" si="19" ref="E58:J58">IF(SUM(E59)&gt;0,SUM(E59),"")</f>
        <v>10000</v>
      </c>
      <c r="F58" s="63">
        <f t="shared" si="19"/>
        <v>10000</v>
      </c>
      <c r="G58" s="63">
        <f t="shared" si="19"/>
        <v>10000</v>
      </c>
      <c r="H58" s="63">
        <f t="shared" si="19"/>
      </c>
      <c r="I58" s="63">
        <f t="shared" si="19"/>
      </c>
      <c r="J58" s="206">
        <f t="shared" si="19"/>
      </c>
      <c r="K58" s="352">
        <f t="shared" si="1"/>
        <v>1</v>
      </c>
    </row>
    <row r="59" spans="1:11" ht="27.75" customHeight="1" thickBot="1">
      <c r="A59" s="23"/>
      <c r="B59" s="24"/>
      <c r="C59" s="35" t="s">
        <v>105</v>
      </c>
      <c r="D59" s="76" t="s">
        <v>156</v>
      </c>
      <c r="E59" s="53">
        <f>IF(miasto!E90&gt;0,miasto!E90,"")</f>
        <v>10000</v>
      </c>
      <c r="F59" s="53">
        <f>IF(miasto!F90&gt;0,miasto!F90,"")</f>
        <v>10000</v>
      </c>
      <c r="G59" s="53">
        <f>IF(miasto!G90&gt;0,miasto!G90,"")</f>
        <v>10000</v>
      </c>
      <c r="H59" s="53">
        <f>IF(miasto!H90&gt;0,miasto!H90,"")</f>
      </c>
      <c r="I59" s="53">
        <f>IF(miasto!I90&gt;0,miasto!I90,"")</f>
      </c>
      <c r="J59" s="205">
        <f>IF(miasto!J90&gt;0,miasto!J90,"")</f>
      </c>
      <c r="K59" s="409">
        <f t="shared" si="1"/>
        <v>1</v>
      </c>
    </row>
    <row r="60" spans="1:11" s="1" customFormat="1" ht="74.25" customHeight="1" thickBot="1">
      <c r="A60" s="33">
        <v>756</v>
      </c>
      <c r="B60" s="28"/>
      <c r="C60" s="29" t="s">
        <v>265</v>
      </c>
      <c r="D60" s="73"/>
      <c r="E60" s="57">
        <f aca="true" t="shared" si="20" ref="E60:J60">IF(SUM(E61,E64,E76,E80,E82)&gt;0,SUM(E61,E64,E76,E80,E82),"")</f>
        <v>34227179</v>
      </c>
      <c r="F60" s="57">
        <f>IF(SUM(F61,F64,F76,F80,F82)&gt;0,SUM(F61,F64,F76,F80,F82),"")</f>
        <v>39403917</v>
      </c>
      <c r="G60" s="57">
        <f t="shared" si="20"/>
        <v>39403917</v>
      </c>
      <c r="H60" s="57">
        <f t="shared" si="20"/>
      </c>
      <c r="I60" s="57">
        <f t="shared" si="20"/>
      </c>
      <c r="J60" s="57">
        <f t="shared" si="20"/>
      </c>
      <c r="K60" s="408">
        <f t="shared" si="1"/>
        <v>1.1512464115140777</v>
      </c>
    </row>
    <row r="61" spans="1:11" s="3" customFormat="1" ht="28.5" customHeight="1">
      <c r="A61" s="30"/>
      <c r="B61" s="34">
        <v>75601</v>
      </c>
      <c r="C61" s="19" t="s">
        <v>34</v>
      </c>
      <c r="D61" s="71"/>
      <c r="E61" s="52">
        <f aca="true" t="shared" si="21" ref="E61:J61">IF(SUM(E62:E63)&gt;0,SUM(E62:E63),"")</f>
        <v>712000</v>
      </c>
      <c r="F61" s="52">
        <f t="shared" si="21"/>
        <v>555000</v>
      </c>
      <c r="G61" s="52">
        <f t="shared" si="21"/>
        <v>555000</v>
      </c>
      <c r="H61" s="52">
        <f t="shared" si="21"/>
      </c>
      <c r="I61" s="52">
        <f t="shared" si="21"/>
      </c>
      <c r="J61" s="204">
        <f t="shared" si="21"/>
      </c>
      <c r="K61" s="352">
        <f t="shared" si="1"/>
        <v>0.7794943820224719</v>
      </c>
    </row>
    <row r="62" spans="1:11" ht="36" customHeight="1">
      <c r="A62" s="23"/>
      <c r="B62" s="24"/>
      <c r="C62" s="35" t="s">
        <v>108</v>
      </c>
      <c r="D62" s="76" t="s">
        <v>164</v>
      </c>
      <c r="E62" s="53">
        <f>IF(miasto!E93&gt;0,miasto!E93,"")</f>
        <v>700000</v>
      </c>
      <c r="F62" s="53">
        <f>IF(miasto!F93&gt;0,miasto!F93,"")</f>
        <v>550000</v>
      </c>
      <c r="G62" s="53">
        <f>IF(miasto!G93&gt;0,miasto!G93,"")</f>
        <v>550000</v>
      </c>
      <c r="H62" s="53">
        <f>IF(miasto!H93&gt;0,miasto!H93,"")</f>
      </c>
      <c r="I62" s="53">
        <f>IF(miasto!I93&gt;0,miasto!I93,"")</f>
      </c>
      <c r="J62" s="205">
        <f>IF(miasto!J93&gt;0,miasto!J93,"")</f>
      </c>
      <c r="K62" s="322">
        <f t="shared" si="1"/>
        <v>0.7857142857142857</v>
      </c>
    </row>
    <row r="63" spans="1:11" ht="21.75" customHeight="1">
      <c r="A63" s="23"/>
      <c r="B63" s="24"/>
      <c r="C63" s="35" t="s">
        <v>102</v>
      </c>
      <c r="D63" s="76" t="s">
        <v>151</v>
      </c>
      <c r="E63" s="53">
        <f>IF(miasto!E94&gt;0,miasto!E94,"")</f>
        <v>12000</v>
      </c>
      <c r="F63" s="53">
        <f>IF(miasto!F94&gt;0,miasto!F94,"")</f>
        <v>5000</v>
      </c>
      <c r="G63" s="53">
        <f>IF(miasto!G94&gt;0,miasto!G94,"")</f>
        <v>5000</v>
      </c>
      <c r="H63" s="53">
        <f>IF(miasto!H94&gt;0,miasto!H94,"")</f>
      </c>
      <c r="I63" s="53">
        <f>IF(miasto!I94&gt;0,miasto!I94,"")</f>
      </c>
      <c r="J63" s="205">
        <f>IF(miasto!J94&gt;0,miasto!J94,"")</f>
      </c>
      <c r="K63" s="322">
        <f t="shared" si="1"/>
        <v>0.4166666666666667</v>
      </c>
    </row>
    <row r="64" spans="1:11" s="3" customFormat="1" ht="63.75" customHeight="1">
      <c r="A64" s="30"/>
      <c r="B64" s="34">
        <v>75615</v>
      </c>
      <c r="C64" s="19" t="s">
        <v>270</v>
      </c>
      <c r="D64" s="71"/>
      <c r="E64" s="52">
        <f aca="true" t="shared" si="22" ref="E64:J64">IF(SUM(E65:E75)&gt;0,SUM(E65:E75),"")</f>
        <v>17022554</v>
      </c>
      <c r="F64" s="52">
        <f t="shared" si="22"/>
        <v>17745280</v>
      </c>
      <c r="G64" s="52">
        <f t="shared" si="22"/>
        <v>17745280</v>
      </c>
      <c r="H64" s="52">
        <f t="shared" si="22"/>
      </c>
      <c r="I64" s="52">
        <f t="shared" si="22"/>
      </c>
      <c r="J64" s="52">
        <f t="shared" si="22"/>
      </c>
      <c r="K64" s="322">
        <f t="shared" si="1"/>
        <v>1.0424569662108283</v>
      </c>
    </row>
    <row r="65" spans="1:11" ht="15.75" customHeight="1">
      <c r="A65" s="23"/>
      <c r="B65" s="24" t="s">
        <v>219</v>
      </c>
      <c r="C65" s="35" t="s">
        <v>35</v>
      </c>
      <c r="D65" s="76" t="s">
        <v>165</v>
      </c>
      <c r="E65" s="53">
        <f>IF(miasto!E96&gt;0,miasto!E96,"")</f>
        <v>13921020</v>
      </c>
      <c r="F65" s="53">
        <f>IF(miasto!F96&gt;0,miasto!F96,"")</f>
        <v>14417405</v>
      </c>
      <c r="G65" s="53">
        <f>IF(miasto!G96&gt;0,miasto!G96,"")</f>
        <v>14417405</v>
      </c>
      <c r="H65" s="53">
        <f>IF(miasto!H96&gt;0,miasto!H96,"")</f>
      </c>
      <c r="I65" s="53">
        <f>IF(miasto!I96&gt;0,miasto!I96,"")</f>
      </c>
      <c r="J65" s="205">
        <f>IF(miasto!J96&gt;0,miasto!J96,"")</f>
      </c>
      <c r="K65" s="322">
        <f t="shared" si="1"/>
        <v>1.0356572291398187</v>
      </c>
    </row>
    <row r="66" spans="1:11" ht="15" customHeight="1">
      <c r="A66" s="23"/>
      <c r="B66" s="24"/>
      <c r="C66" s="35" t="s">
        <v>38</v>
      </c>
      <c r="D66" s="76" t="s">
        <v>168</v>
      </c>
      <c r="E66" s="53">
        <f>IF(miasto!E97&gt;0,miasto!E97,"")</f>
        <v>52716</v>
      </c>
      <c r="F66" s="53">
        <f>IF(miasto!F97&gt;0,miasto!F97,"")</f>
        <v>71000</v>
      </c>
      <c r="G66" s="53">
        <f>IF(miasto!G97&gt;0,miasto!G97,"")</f>
        <v>71000</v>
      </c>
      <c r="H66" s="53">
        <f>IF(miasto!H97&gt;0,miasto!H97,"")</f>
      </c>
      <c r="I66" s="53">
        <f>IF(miasto!I97&gt;0,miasto!I97,"")</f>
      </c>
      <c r="J66" s="205">
        <f>IF(miasto!J97&gt;0,miasto!J97,"")</f>
      </c>
      <c r="K66" s="322">
        <f t="shared" si="1"/>
        <v>1.3468396691706503</v>
      </c>
    </row>
    <row r="67" spans="1:11" ht="15" customHeight="1">
      <c r="A67" s="23"/>
      <c r="B67" s="24"/>
      <c r="C67" s="35" t="s">
        <v>39</v>
      </c>
      <c r="D67" s="76" t="s">
        <v>169</v>
      </c>
      <c r="E67" s="53">
        <f>IF(miasto!E98&gt;0,miasto!E98,"")</f>
        <v>100</v>
      </c>
      <c r="F67" s="53">
        <f>IF(miasto!F98&gt;0,miasto!F98,"")</f>
        <v>100</v>
      </c>
      <c r="G67" s="53">
        <f>IF(miasto!G98&gt;0,miasto!G98,"")</f>
        <v>100</v>
      </c>
      <c r="H67" s="53">
        <f>IF(miasto!H98&gt;0,miasto!H98,"")</f>
      </c>
      <c r="I67" s="53">
        <f>IF(miasto!I98&gt;0,miasto!I98,"")</f>
      </c>
      <c r="J67" s="205">
        <f>IF(miasto!J98&gt;0,miasto!J98,"")</f>
      </c>
      <c r="K67" s="322">
        <f t="shared" si="1"/>
        <v>1</v>
      </c>
    </row>
    <row r="68" spans="1:11" ht="15" customHeight="1">
      <c r="A68" s="23"/>
      <c r="B68" s="24" t="s">
        <v>219</v>
      </c>
      <c r="C68" s="35" t="s">
        <v>36</v>
      </c>
      <c r="D68" s="76" t="s">
        <v>166</v>
      </c>
      <c r="E68" s="53">
        <f>IF(miasto!E99&gt;0,miasto!E99,"")</f>
        <v>1125310</v>
      </c>
      <c r="F68" s="53">
        <f>IF(miasto!F99&gt;0,miasto!F99,"")</f>
        <v>1302775</v>
      </c>
      <c r="G68" s="53">
        <f>IF(miasto!G99&gt;0,miasto!G99,"")</f>
        <v>1302775</v>
      </c>
      <c r="H68" s="53">
        <f>IF(miasto!H99&gt;0,miasto!H99,"")</f>
      </c>
      <c r="I68" s="53">
        <f>IF(miasto!I99&gt;0,miasto!I99,"")</f>
      </c>
      <c r="J68" s="53">
        <f>IF(miasto!J99&gt;0,miasto!J99,"")</f>
      </c>
      <c r="K68" s="322">
        <f t="shared" si="1"/>
        <v>1.1577032106708374</v>
      </c>
    </row>
    <row r="69" spans="1:11" ht="15" customHeight="1">
      <c r="A69" s="23"/>
      <c r="B69" s="24"/>
      <c r="C69" s="35" t="s">
        <v>40</v>
      </c>
      <c r="D69" s="76" t="s">
        <v>170</v>
      </c>
      <c r="E69" s="53">
        <f>IF(miasto!E100&gt;0,miasto!E100,"")</f>
        <v>203000</v>
      </c>
      <c r="F69" s="53">
        <f>IF(miasto!F100&gt;0,miasto!F100,"")</f>
        <v>200000</v>
      </c>
      <c r="G69" s="53">
        <f>IF(miasto!G100&gt;0,miasto!G100,"")</f>
        <v>200000</v>
      </c>
      <c r="H69" s="53">
        <f>IF(miasto!H100&gt;0,miasto!H100,"")</f>
      </c>
      <c r="I69" s="53">
        <f>IF(miasto!I100&gt;0,miasto!I100,"")</f>
      </c>
      <c r="J69" s="205">
        <f>IF(miasto!J100&gt;0,miasto!J100,"")</f>
      </c>
      <c r="K69" s="322">
        <f t="shared" si="1"/>
        <v>0.9852216748768473</v>
      </c>
    </row>
    <row r="70" spans="1:11" ht="15" customHeight="1">
      <c r="A70" s="23"/>
      <c r="B70" s="24"/>
      <c r="C70" s="35" t="s">
        <v>109</v>
      </c>
      <c r="D70" s="76" t="s">
        <v>171</v>
      </c>
      <c r="E70" s="53">
        <f>IF(miasto!E101&gt;0,miasto!E101,"")</f>
        <v>86820</v>
      </c>
      <c r="F70" s="53">
        <f>IF(miasto!F101&gt;0,miasto!F101,"")</f>
        <v>93000</v>
      </c>
      <c r="G70" s="53">
        <f>IF(miasto!G101&gt;0,miasto!G101,"")</f>
        <v>93000</v>
      </c>
      <c r="H70" s="53">
        <f>IF(miasto!H101&gt;0,miasto!H101,"")</f>
      </c>
      <c r="I70" s="53">
        <f>IF(miasto!I101&gt;0,miasto!I101,"")</f>
      </c>
      <c r="J70" s="205">
        <f>IF(miasto!J101&gt;0,miasto!J101,"")</f>
      </c>
      <c r="K70" s="322">
        <f t="shared" si="1"/>
        <v>1.0711817553559089</v>
      </c>
    </row>
    <row r="71" spans="1:11" ht="15" customHeight="1">
      <c r="A71" s="23"/>
      <c r="B71" s="24"/>
      <c r="C71" s="35" t="s">
        <v>110</v>
      </c>
      <c r="D71" s="76" t="s">
        <v>172</v>
      </c>
      <c r="E71" s="53">
        <f>IF(miasto!E102&gt;0,miasto!E102,"")</f>
        <v>318000</v>
      </c>
      <c r="F71" s="53">
        <f>IF(miasto!F102&gt;0,miasto!F102,"")</f>
        <v>330000</v>
      </c>
      <c r="G71" s="53">
        <f>IF(miasto!G102&gt;0,miasto!G102,"")</f>
        <v>330000</v>
      </c>
      <c r="H71" s="53">
        <f>IF(miasto!H102&gt;0,miasto!H102,"")</f>
      </c>
      <c r="I71" s="53">
        <f>IF(miasto!I102&gt;0,miasto!I102,"")</f>
      </c>
      <c r="J71" s="205">
        <f>IF(miasto!J102&gt;0,miasto!J102,"")</f>
      </c>
      <c r="K71" s="322">
        <f t="shared" si="1"/>
        <v>1.0377358490566038</v>
      </c>
    </row>
    <row r="72" spans="1:11" ht="27" customHeight="1">
      <c r="A72" s="23"/>
      <c r="B72" s="24"/>
      <c r="C72" s="35" t="s">
        <v>111</v>
      </c>
      <c r="D72" s="76" t="s">
        <v>173</v>
      </c>
      <c r="E72" s="53">
        <f>IF(miasto!E103&gt;0,miasto!E103,"")</f>
        <v>104900</v>
      </c>
      <c r="F72" s="53">
        <f>IF(miasto!F103&gt;0,miasto!F103,"")</f>
        <v>130000</v>
      </c>
      <c r="G72" s="53">
        <f>IF(miasto!G103&gt;0,miasto!G103,"")</f>
        <v>130000</v>
      </c>
      <c r="H72" s="53">
        <f>IF(miasto!H103&gt;0,miasto!H103,"")</f>
      </c>
      <c r="I72" s="53">
        <f>IF(miasto!I103&gt;0,miasto!I103,"")</f>
      </c>
      <c r="J72" s="205">
        <f>IF(miasto!J103&gt;0,miasto!J103,"")</f>
      </c>
      <c r="K72" s="322">
        <f t="shared" si="1"/>
        <v>1.2392755004766445</v>
      </c>
    </row>
    <row r="73" spans="1:11" ht="14.25" customHeight="1">
      <c r="A73" s="23"/>
      <c r="B73" s="24" t="s">
        <v>219</v>
      </c>
      <c r="C73" s="35" t="s">
        <v>37</v>
      </c>
      <c r="D73" s="76" t="s">
        <v>167</v>
      </c>
      <c r="E73" s="53">
        <f>IF(miasto!E104&gt;0,miasto!E104,"")</f>
        <v>1100000</v>
      </c>
      <c r="F73" s="53">
        <f>IF(miasto!F104&gt;0,miasto!F104,"")</f>
        <v>1200000</v>
      </c>
      <c r="G73" s="53">
        <f>IF(miasto!G104&gt;0,miasto!G104,"")</f>
        <v>1200000</v>
      </c>
      <c r="H73" s="53">
        <f>IF(miasto!H104&gt;0,miasto!H104,"")</f>
      </c>
      <c r="I73" s="53">
        <f>IF(miasto!I104&gt;0,miasto!I104,"")</f>
      </c>
      <c r="J73" s="205">
        <f>IF(miasto!J104&gt;0,miasto!J104,"")</f>
      </c>
      <c r="K73" s="322">
        <f t="shared" si="1"/>
        <v>1.0909090909090908</v>
      </c>
    </row>
    <row r="74" spans="1:11" ht="24.75" customHeight="1">
      <c r="A74" s="23"/>
      <c r="B74" s="36"/>
      <c r="C74" s="35" t="s">
        <v>102</v>
      </c>
      <c r="D74" s="76" t="s">
        <v>151</v>
      </c>
      <c r="E74" s="53">
        <f>IF(miasto!E105&gt;0,miasto!E105,"")</f>
        <v>1000</v>
      </c>
      <c r="F74" s="53">
        <f>IF(miasto!F105&gt;0,miasto!F105,"")</f>
        <v>1000</v>
      </c>
      <c r="G74" s="53">
        <f>IF(miasto!G105&gt;0,miasto!G105,"")</f>
        <v>1000</v>
      </c>
      <c r="H74" s="53">
        <f>IF(miasto!H105&gt;0,miasto!H105,"")</f>
      </c>
      <c r="I74" s="53">
        <f>IF(miasto!I105&gt;0,miasto!I105,"")</f>
      </c>
      <c r="J74" s="205">
        <f>IF(miasto!J105&gt;0,miasto!J105,"")</f>
      </c>
      <c r="K74" s="322">
        <f t="shared" si="1"/>
        <v>1</v>
      </c>
    </row>
    <row r="75" spans="1:11" ht="40.5" customHeight="1">
      <c r="A75" s="23"/>
      <c r="B75" s="24"/>
      <c r="C75" s="35" t="s">
        <v>104</v>
      </c>
      <c r="D75" s="77" t="s">
        <v>155</v>
      </c>
      <c r="E75" s="53">
        <f>IF(miasto!E106&gt;0,miasto!E106,"")</f>
        <v>109688</v>
      </c>
      <c r="F75" s="53">
        <f>IF(miasto!F106&gt;0,miasto!F106,"")</f>
      </c>
      <c r="G75" s="53">
        <f>IF(miasto!G106&gt;0,miasto!G106,"")</f>
      </c>
      <c r="H75" s="53">
        <f>IF(miasto!H106&gt;0,miasto!H106,"")</f>
      </c>
      <c r="I75" s="53">
        <f>IF(miasto!I106&gt;0,miasto!I106,"")</f>
      </c>
      <c r="J75" s="247"/>
      <c r="K75" s="322"/>
    </row>
    <row r="76" spans="1:11" s="3" customFormat="1" ht="40.5" customHeight="1">
      <c r="A76" s="30"/>
      <c r="B76" s="40">
        <v>75618</v>
      </c>
      <c r="C76" s="41" t="s">
        <v>131</v>
      </c>
      <c r="D76" s="78"/>
      <c r="E76" s="63">
        <f aca="true" t="shared" si="23" ref="E76:J76">IF(SUM(E77:E79)&gt;0,SUM(E77:E79),"")</f>
        <v>1420700</v>
      </c>
      <c r="F76" s="63">
        <f t="shared" si="23"/>
        <v>1705000</v>
      </c>
      <c r="G76" s="63">
        <f t="shared" si="23"/>
        <v>1705000</v>
      </c>
      <c r="H76" s="63">
        <f t="shared" si="23"/>
      </c>
      <c r="I76" s="63">
        <f t="shared" si="23"/>
      </c>
      <c r="J76" s="206">
        <f t="shared" si="23"/>
      </c>
      <c r="K76" s="322">
        <f t="shared" si="1"/>
        <v>1.2001126205391708</v>
      </c>
    </row>
    <row r="77" spans="1:11" ht="14.25" customHeight="1">
      <c r="A77" s="23"/>
      <c r="B77" s="24"/>
      <c r="C77" s="35" t="s">
        <v>41</v>
      </c>
      <c r="D77" s="76" t="s">
        <v>174</v>
      </c>
      <c r="E77" s="53">
        <f>IF(miasto!E108&gt;0,miasto!E108,"")</f>
        <v>880000</v>
      </c>
      <c r="F77" s="53">
        <f>IF(miasto!F108&gt;0,miasto!F108,"")</f>
        <v>1100000</v>
      </c>
      <c r="G77" s="53">
        <f>IF(miasto!G108&gt;0,miasto!G108,"")</f>
        <v>1100000</v>
      </c>
      <c r="H77" s="53">
        <f>IF(miasto!H108&gt;0,miasto!H108,"")</f>
      </c>
      <c r="I77" s="53">
        <f>IF(miasto!I108&gt;0,miasto!I108,"")</f>
      </c>
      <c r="J77" s="205">
        <f>IF(miasto!J108&gt;0,miasto!J108,"")</f>
      </c>
      <c r="K77" s="322">
        <f t="shared" si="1"/>
        <v>1.25</v>
      </c>
    </row>
    <row r="78" spans="1:11" ht="24.75" customHeight="1">
      <c r="A78" s="23"/>
      <c r="B78" s="24"/>
      <c r="C78" s="35" t="s">
        <v>126</v>
      </c>
      <c r="D78" s="76" t="s">
        <v>151</v>
      </c>
      <c r="E78" s="53">
        <f>IF(miasto!E109&gt;0,miasto!E109,"")</f>
        <v>4000</v>
      </c>
      <c r="F78" s="53">
        <f>IF(miasto!F109&gt;0,miasto!F109,"")</f>
        <v>5000</v>
      </c>
      <c r="G78" s="53">
        <f>IF(miasto!G109&gt;0,miasto!G109,"")</f>
        <v>5000</v>
      </c>
      <c r="H78" s="53">
        <f>IF(miasto!H109&gt;0,miasto!H109,"")</f>
      </c>
      <c r="I78" s="53">
        <f>IF(miasto!I109&gt;0,miasto!I109,"")</f>
      </c>
      <c r="J78" s="205">
        <f>IF(miasto!J109&gt;0,miasto!J109,"")</f>
      </c>
      <c r="K78" s="322">
        <f t="shared" si="1"/>
        <v>1.25</v>
      </c>
    </row>
    <row r="79" spans="1:11" ht="24" customHeight="1">
      <c r="A79" s="23"/>
      <c r="B79" s="24"/>
      <c r="C79" s="35" t="s">
        <v>83</v>
      </c>
      <c r="D79" s="76" t="s">
        <v>160</v>
      </c>
      <c r="E79" s="53">
        <f>IF(miasto!E110&gt;0,miasto!E110,"")</f>
        <v>536700</v>
      </c>
      <c r="F79" s="53">
        <f>IF(miasto!F110&gt;0,miasto!F110,"")</f>
        <v>600000</v>
      </c>
      <c r="G79" s="53">
        <f>IF(miasto!G110&gt;0,miasto!G110,"")</f>
        <v>600000</v>
      </c>
      <c r="H79" s="53">
        <f>IF(miasto!H110&gt;0,miasto!H110,"")</f>
      </c>
      <c r="I79" s="53">
        <f>IF(miasto!I110&gt;0,miasto!I110,"")</f>
      </c>
      <c r="J79" s="205">
        <f>IF(miasto!J110&gt;0,miasto!J110,"")</f>
      </c>
      <c r="K79" s="322">
        <f t="shared" si="1"/>
        <v>1.1179429849077698</v>
      </c>
    </row>
    <row r="80" spans="1:11" s="3" customFormat="1" ht="18" customHeight="1">
      <c r="A80" s="30"/>
      <c r="B80" s="34">
        <v>75619</v>
      </c>
      <c r="C80" s="19" t="s">
        <v>42</v>
      </c>
      <c r="D80" s="71"/>
      <c r="E80" s="52">
        <f aca="true" t="shared" si="24" ref="E80:J80">IF(SUM(E81:E81)&gt;0,SUM(E81:E81),"")</f>
        <v>200000</v>
      </c>
      <c r="F80" s="52">
        <f t="shared" si="24"/>
        <v>200000</v>
      </c>
      <c r="G80" s="52">
        <f t="shared" si="24"/>
        <v>200000</v>
      </c>
      <c r="H80" s="52">
        <f t="shared" si="24"/>
      </c>
      <c r="I80" s="52">
        <f t="shared" si="24"/>
      </c>
      <c r="J80" s="204">
        <f t="shared" si="24"/>
      </c>
      <c r="K80" s="322">
        <f aca="true" t="shared" si="25" ref="K80:K146">IF(AND(F80&lt;&gt;"",E80&lt;&gt;""),F80/E80,"")</f>
        <v>1</v>
      </c>
    </row>
    <row r="81" spans="1:11" ht="26.25" customHeight="1">
      <c r="A81" s="23"/>
      <c r="B81" s="24"/>
      <c r="C81" s="35" t="s">
        <v>126</v>
      </c>
      <c r="D81" s="76" t="s">
        <v>151</v>
      </c>
      <c r="E81" s="53">
        <f>IF(miasto!E112&gt;0,miasto!E112,"")</f>
        <v>200000</v>
      </c>
      <c r="F81" s="53">
        <f>IF(miasto!F112&gt;0,miasto!F112,"")</f>
        <v>200000</v>
      </c>
      <c r="G81" s="53">
        <f>IF(miasto!G112&gt;0,miasto!G112,"")</f>
        <v>200000</v>
      </c>
      <c r="H81" s="53">
        <f>IF(miasto!H112&gt;0,miasto!H112,"")</f>
      </c>
      <c r="I81" s="53">
        <f>IF(miasto!I112&gt;0,miasto!I112,"")</f>
      </c>
      <c r="J81" s="205">
        <f>IF(miasto!J112&gt;0,miasto!J112,"")</f>
      </c>
      <c r="K81" s="322">
        <f t="shared" si="25"/>
        <v>1</v>
      </c>
    </row>
    <row r="82" spans="1:11" s="3" customFormat="1" ht="38.25">
      <c r="A82" s="30"/>
      <c r="B82" s="34">
        <v>75621</v>
      </c>
      <c r="C82" s="19" t="s">
        <v>43</v>
      </c>
      <c r="D82" s="71"/>
      <c r="E82" s="52">
        <f aca="true" t="shared" si="26" ref="E82:J82">IF(SUM(E83:E84)&gt;0,SUM(E83:E84),"")</f>
        <v>14871925</v>
      </c>
      <c r="F82" s="52">
        <f t="shared" si="26"/>
        <v>19198637</v>
      </c>
      <c r="G82" s="52">
        <f t="shared" si="26"/>
        <v>19198637</v>
      </c>
      <c r="H82" s="52">
        <f t="shared" si="26"/>
      </c>
      <c r="I82" s="52">
        <f t="shared" si="26"/>
      </c>
      <c r="J82" s="52">
        <f t="shared" si="26"/>
      </c>
      <c r="K82" s="322">
        <f t="shared" si="25"/>
        <v>1.290931537107671</v>
      </c>
    </row>
    <row r="83" spans="1:11" ht="15" customHeight="1">
      <c r="A83" s="23"/>
      <c r="B83" s="24"/>
      <c r="C83" s="35" t="s">
        <v>44</v>
      </c>
      <c r="D83" s="76" t="s">
        <v>175</v>
      </c>
      <c r="E83" s="53">
        <f>IF(miasto!E114&gt;0,miasto!E114,"")</f>
        <v>14356150</v>
      </c>
      <c r="F83" s="53">
        <f>IF(miasto!F114&gt;0,miasto!F114,"")</f>
        <v>18548637</v>
      </c>
      <c r="G83" s="53">
        <f>IF(miasto!G114&gt;0,miasto!G114,"")</f>
        <v>18548637</v>
      </c>
      <c r="H83" s="53">
        <f>IF(miasto!H114&gt;0,miasto!H114,"")</f>
      </c>
      <c r="I83" s="53">
        <f>IF(miasto!I114&gt;0,miasto!I114,"")</f>
      </c>
      <c r="J83" s="205">
        <f>IF(miasto!J114&gt;0,miasto!J114,"")</f>
      </c>
      <c r="K83" s="322">
        <f t="shared" si="25"/>
        <v>1.2920342153014561</v>
      </c>
    </row>
    <row r="84" spans="1:11" ht="15" customHeight="1" thickBot="1">
      <c r="A84" s="23"/>
      <c r="B84" s="24"/>
      <c r="C84" s="35" t="s">
        <v>45</v>
      </c>
      <c r="D84" s="76" t="s">
        <v>176</v>
      </c>
      <c r="E84" s="53">
        <f>IF(miasto!E115&gt;0,miasto!E115,"")</f>
        <v>515775</v>
      </c>
      <c r="F84" s="53">
        <f>IF(miasto!F115&gt;0,miasto!F115,"")</f>
        <v>650000</v>
      </c>
      <c r="G84" s="53">
        <f>IF(miasto!G115&gt;0,miasto!G115,"")</f>
        <v>650000</v>
      </c>
      <c r="H84" s="53">
        <f>IF(miasto!H115&gt;0,miasto!H115,"")</f>
      </c>
      <c r="I84" s="53">
        <f>IF(miasto!I115&gt;0,miasto!I115,"")</f>
      </c>
      <c r="J84" s="205">
        <f>IF(miasto!J115&gt;0,miasto!J115,"")</f>
      </c>
      <c r="K84" s="409">
        <f t="shared" si="25"/>
        <v>1.260239445494644</v>
      </c>
    </row>
    <row r="85" spans="1:11" s="1" customFormat="1" ht="21.75" customHeight="1" thickBot="1">
      <c r="A85" s="33">
        <v>758</v>
      </c>
      <c r="B85" s="28"/>
      <c r="C85" s="29" t="s">
        <v>47</v>
      </c>
      <c r="D85" s="73"/>
      <c r="E85" s="57">
        <f aca="true" t="shared" si="27" ref="E85:J85">IF(SUM(E86,E88,E90,E92,E94)&gt;0,SUM(E86,E88,E90,E92,E94),"")</f>
        <v>30992367</v>
      </c>
      <c r="F85" s="57">
        <f t="shared" si="27"/>
        <v>30081698</v>
      </c>
      <c r="G85" s="57">
        <f t="shared" si="27"/>
      </c>
      <c r="H85" s="57">
        <f t="shared" si="27"/>
        <v>30081698</v>
      </c>
      <c r="I85" s="57">
        <f t="shared" si="27"/>
      </c>
      <c r="J85" s="57">
        <f t="shared" si="27"/>
      </c>
      <c r="K85" s="408">
        <f t="shared" si="25"/>
        <v>0.9706163456311678</v>
      </c>
    </row>
    <row r="86" spans="1:11" s="3" customFormat="1" ht="35.25" customHeight="1">
      <c r="A86" s="30"/>
      <c r="B86" s="34">
        <v>75801</v>
      </c>
      <c r="C86" s="19" t="s">
        <v>87</v>
      </c>
      <c r="D86" s="71"/>
      <c r="E86" s="52">
        <f aca="true" t="shared" si="28" ref="E86:J86">IF(SUM(E87:E87)&gt;0,SUM(E87:E87),"")</f>
        <v>26325383</v>
      </c>
      <c r="F86" s="52">
        <f t="shared" si="28"/>
        <v>25985420</v>
      </c>
      <c r="G86" s="52">
        <f t="shared" si="28"/>
      </c>
      <c r="H86" s="52">
        <f t="shared" si="28"/>
        <v>25985420</v>
      </c>
      <c r="I86" s="52">
        <f t="shared" si="28"/>
      </c>
      <c r="J86" s="204">
        <f t="shared" si="28"/>
      </c>
      <c r="K86" s="352">
        <f t="shared" si="25"/>
        <v>0.9870861138088666</v>
      </c>
    </row>
    <row r="87" spans="1:11" ht="24" customHeight="1">
      <c r="A87" s="23"/>
      <c r="B87" s="24"/>
      <c r="C87" s="35" t="s">
        <v>113</v>
      </c>
      <c r="D87" s="76" t="s">
        <v>177</v>
      </c>
      <c r="E87" s="53">
        <f>IF(miasto!E122&gt;0,miasto!E122,"")</f>
        <v>26325383</v>
      </c>
      <c r="F87" s="53">
        <f>IF(miasto!F122&gt;0,miasto!F122,"")</f>
        <v>25985420</v>
      </c>
      <c r="G87" s="53">
        <f>IF(miasto!G122&gt;0,miasto!G122,"")</f>
      </c>
      <c r="H87" s="53">
        <f>IF(miasto!H122&gt;0,miasto!H122,"")</f>
        <v>25985420</v>
      </c>
      <c r="I87" s="53">
        <f>IF(miasto!I122&gt;0,miasto!I122,"")</f>
      </c>
      <c r="J87" s="205">
        <f>IF(miasto!J122&gt;0,miasto!J122,"")</f>
      </c>
      <c r="K87" s="322">
        <f t="shared" si="25"/>
        <v>0.9870861138088666</v>
      </c>
    </row>
    <row r="88" spans="1:11" s="3" customFormat="1" ht="30.75" customHeight="1">
      <c r="A88" s="30"/>
      <c r="B88" s="34">
        <v>75802</v>
      </c>
      <c r="C88" s="19" t="s">
        <v>88</v>
      </c>
      <c r="D88" s="71"/>
      <c r="E88" s="52">
        <f aca="true" t="shared" si="29" ref="E88:J88">IF(SUM(E89)&gt;0,SUM(E89),"")</f>
        <v>2868606</v>
      </c>
      <c r="F88" s="52">
        <f t="shared" si="29"/>
      </c>
      <c r="G88" s="52">
        <f t="shared" si="29"/>
      </c>
      <c r="H88" s="52">
        <f t="shared" si="29"/>
      </c>
      <c r="I88" s="52">
        <f t="shared" si="29"/>
      </c>
      <c r="J88" s="204">
        <f t="shared" si="29"/>
      </c>
      <c r="K88" s="322">
        <f t="shared" si="25"/>
      </c>
    </row>
    <row r="89" spans="1:11" ht="18" customHeight="1">
      <c r="A89" s="23"/>
      <c r="B89" s="24"/>
      <c r="C89" s="35" t="s">
        <v>114</v>
      </c>
      <c r="D89" s="76" t="s">
        <v>177</v>
      </c>
      <c r="E89" s="53">
        <f>IF(miasto!E124&gt;0,miasto!E124,"")</f>
        <v>2868606</v>
      </c>
      <c r="F89" s="53">
        <f>IF(miasto!F124&gt;0,miasto!F124,"")</f>
      </c>
      <c r="G89" s="53">
        <f>IF(miasto!G124&gt;0,miasto!G124,"")</f>
      </c>
      <c r="H89" s="53">
        <f>IF(miasto!H124&gt;0,miasto!H124,"")</f>
      </c>
      <c r="I89" s="53">
        <f>IF(miasto!I124&gt;0,miasto!I124,"")</f>
      </c>
      <c r="J89" s="205">
        <f>IF(miasto!J124&gt;0,miasto!J124,"")</f>
      </c>
      <c r="K89" s="322">
        <f t="shared" si="25"/>
      </c>
    </row>
    <row r="90" spans="1:11" s="3" customFormat="1" ht="32.25" customHeight="1">
      <c r="A90" s="30"/>
      <c r="B90" s="34">
        <v>75805</v>
      </c>
      <c r="C90" s="19" t="s">
        <v>132</v>
      </c>
      <c r="D90" s="71"/>
      <c r="E90" s="52">
        <f aca="true" t="shared" si="30" ref="E90:J92">IF(SUM(E91)&gt;0,SUM(E91),"")</f>
        <v>1798378</v>
      </c>
      <c r="F90" s="52">
        <f t="shared" si="30"/>
      </c>
      <c r="G90" s="52">
        <f t="shared" si="30"/>
      </c>
      <c r="H90" s="52">
        <f t="shared" si="30"/>
      </c>
      <c r="I90" s="52">
        <f t="shared" si="30"/>
      </c>
      <c r="J90" s="204">
        <f t="shared" si="30"/>
      </c>
      <c r="K90" s="322">
        <f t="shared" si="25"/>
      </c>
    </row>
    <row r="91" spans="1:11" ht="12.75">
      <c r="A91" s="23"/>
      <c r="B91" s="24"/>
      <c r="C91" s="35" t="s">
        <v>114</v>
      </c>
      <c r="D91" s="76" t="s">
        <v>177</v>
      </c>
      <c r="E91" s="53">
        <f>IF(miasto!E128&gt;0,miasto!E128,"")</f>
        <v>1798378</v>
      </c>
      <c r="F91" s="53">
        <f>IF(miasto!F128&gt;0,miasto!F128,"")</f>
      </c>
      <c r="G91" s="53">
        <f>IF(miasto!G128&gt;0,miasto!G128,"")</f>
      </c>
      <c r="H91" s="53">
        <f>IF(miasto!H128&gt;0,miasto!H128,"")</f>
      </c>
      <c r="I91" s="53">
        <f>IF(miasto!I128&gt;0,miasto!I128,"")</f>
      </c>
      <c r="J91" s="205">
        <f>IF(miasto!J128&gt;0,miasto!J128,"")</f>
      </c>
      <c r="K91" s="322">
        <f t="shared" si="25"/>
      </c>
    </row>
    <row r="92" spans="1:11" ht="25.5">
      <c r="A92" s="23"/>
      <c r="B92" s="188">
        <v>75807</v>
      </c>
      <c r="C92" s="110" t="s">
        <v>288</v>
      </c>
      <c r="D92" s="190"/>
      <c r="E92" s="52">
        <f t="shared" si="30"/>
      </c>
      <c r="F92" s="52">
        <f t="shared" si="30"/>
        <v>4096278</v>
      </c>
      <c r="G92" s="52">
        <f t="shared" si="30"/>
      </c>
      <c r="H92" s="52">
        <f t="shared" si="30"/>
        <v>4096278</v>
      </c>
      <c r="I92" s="52">
        <f t="shared" si="30"/>
      </c>
      <c r="J92" s="52">
        <f t="shared" si="30"/>
      </c>
      <c r="K92" s="400"/>
    </row>
    <row r="93" spans="1:11" ht="12.75">
      <c r="A93" s="23"/>
      <c r="B93" s="24"/>
      <c r="C93" s="35" t="s">
        <v>114</v>
      </c>
      <c r="D93" s="76" t="s">
        <v>177</v>
      </c>
      <c r="E93" s="53"/>
      <c r="F93" s="53">
        <f>IF(miasto!F132&gt;0,miasto!F132,"")</f>
        <v>4096278</v>
      </c>
      <c r="G93" s="53"/>
      <c r="H93" s="53">
        <f>IF(miasto!H132&gt;0,miasto!H132,"")</f>
        <v>4096278</v>
      </c>
      <c r="I93" s="53"/>
      <c r="J93" s="205"/>
      <c r="K93" s="322"/>
    </row>
    <row r="94" spans="1:11" s="3" customFormat="1" ht="16.5" customHeight="1">
      <c r="A94" s="30"/>
      <c r="B94" s="34">
        <v>75814</v>
      </c>
      <c r="C94" s="19" t="s">
        <v>48</v>
      </c>
      <c r="D94" s="71"/>
      <c r="E94" s="52">
        <f aca="true" t="shared" si="31" ref="E94:J94">IF(SUM(E95:E99)&gt;0,SUM(E95:E99),"")</f>
      </c>
      <c r="F94" s="52">
        <f t="shared" si="31"/>
      </c>
      <c r="G94" s="52">
        <f t="shared" si="31"/>
      </c>
      <c r="H94" s="52">
        <f t="shared" si="31"/>
      </c>
      <c r="I94" s="52">
        <f t="shared" si="31"/>
      </c>
      <c r="J94" s="204">
        <f t="shared" si="31"/>
      </c>
      <c r="K94" s="322">
        <f t="shared" si="25"/>
      </c>
    </row>
    <row r="95" spans="1:11" ht="36" customHeight="1">
      <c r="A95" s="23"/>
      <c r="B95" s="24"/>
      <c r="C95" s="35" t="s">
        <v>108</v>
      </c>
      <c r="D95" s="76" t="s">
        <v>164</v>
      </c>
      <c r="E95" s="53">
        <f>IF(miasto!E134&gt;0,miasto!E134,"")</f>
      </c>
      <c r="F95" s="53">
        <f>IF(miasto!F134&gt;0,miasto!F134,"")</f>
      </c>
      <c r="G95" s="53">
        <f>IF(miasto!G134&gt;0,miasto!G134,"")</f>
      </c>
      <c r="H95" s="53">
        <f>IF(miasto!H134&gt;0,miasto!H134,"")</f>
      </c>
      <c r="I95" s="53">
        <f>IF(miasto!I134&gt;0,miasto!I134,"")</f>
      </c>
      <c r="J95" s="205">
        <f>IF(miasto!J134&gt;0,miasto!J134,"")</f>
      </c>
      <c r="K95" s="322">
        <f t="shared" si="25"/>
      </c>
    </row>
    <row r="96" spans="1:11" ht="12.75">
      <c r="A96" s="23"/>
      <c r="B96" s="24"/>
      <c r="C96" s="84" t="s">
        <v>40</v>
      </c>
      <c r="D96" s="79" t="s">
        <v>170</v>
      </c>
      <c r="E96" s="53">
        <f>IF(miasto!E135&gt;0,miasto!E135,"")</f>
      </c>
      <c r="F96" s="53">
        <f>IF(miasto!F135&gt;0,miasto!F135,"")</f>
      </c>
      <c r="G96" s="53">
        <f>IF(miasto!G135&gt;0,miasto!G135,"")</f>
      </c>
      <c r="H96" s="53">
        <f>IF(miasto!H135&gt;0,miasto!H135,"")</f>
      </c>
      <c r="I96" s="53">
        <f>IF(miasto!I135&gt;0,miasto!I135,"")</f>
      </c>
      <c r="J96" s="205">
        <f>IF(miasto!J135&gt;0,miasto!J135,"")</f>
      </c>
      <c r="K96" s="322">
        <f t="shared" si="25"/>
      </c>
    </row>
    <row r="97" spans="1:11" ht="12.75">
      <c r="A97" s="23"/>
      <c r="B97" s="24"/>
      <c r="C97" s="84" t="s">
        <v>41</v>
      </c>
      <c r="D97" s="79" t="s">
        <v>174</v>
      </c>
      <c r="E97" s="53">
        <f>IF(miasto!E136&gt;0,miasto!E136,"")</f>
      </c>
      <c r="F97" s="53">
        <f>IF(miasto!F136&gt;0,miasto!F136,"")</f>
      </c>
      <c r="G97" s="53">
        <f>IF(miasto!G136&gt;0,miasto!G136,"")</f>
      </c>
      <c r="H97" s="53">
        <f>IF(miasto!H136&gt;0,miasto!H136,"")</f>
      </c>
      <c r="I97" s="53">
        <f>IF(miasto!I136&gt;0,miasto!I136,"")</f>
      </c>
      <c r="J97" s="205">
        <f>IF(miasto!J136&gt;0,miasto!J136,"")</f>
      </c>
      <c r="K97" s="322">
        <f t="shared" si="25"/>
      </c>
    </row>
    <row r="98" spans="1:11" ht="12.75">
      <c r="A98" s="23"/>
      <c r="B98" s="24"/>
      <c r="C98" s="84" t="s">
        <v>37</v>
      </c>
      <c r="D98" s="79" t="s">
        <v>167</v>
      </c>
      <c r="E98" s="53">
        <f>IF(miasto!E137&gt;0,miasto!E137,"")</f>
      </c>
      <c r="F98" s="53">
        <f>IF(miasto!F137&gt;0,miasto!F137,"")</f>
      </c>
      <c r="G98" s="53">
        <f>IF(miasto!G137&gt;0,miasto!G137,"")</f>
      </c>
      <c r="H98" s="53">
        <f>IF(miasto!H137&gt;0,miasto!H137,"")</f>
      </c>
      <c r="I98" s="53">
        <f>IF(miasto!I137&gt;0,miasto!I137,"")</f>
      </c>
      <c r="J98" s="205">
        <f>IF(miasto!J137&gt;0,miasto!J137,"")</f>
      </c>
      <c r="K98" s="322">
        <f t="shared" si="25"/>
      </c>
    </row>
    <row r="99" spans="1:11" ht="24" customHeight="1" thickBot="1">
      <c r="A99" s="23"/>
      <c r="B99" s="24"/>
      <c r="C99" s="84" t="s">
        <v>102</v>
      </c>
      <c r="D99" s="79" t="s">
        <v>151</v>
      </c>
      <c r="E99" s="53">
        <f>IF(miasto!E138&gt;0,miasto!E138,"")</f>
      </c>
      <c r="F99" s="53">
        <f>IF(miasto!F138&gt;0,miasto!F138,"")</f>
      </c>
      <c r="G99" s="53">
        <f>IF(miasto!G138&gt;0,miasto!G138,"")</f>
      </c>
      <c r="H99" s="53">
        <f>IF(miasto!H138&gt;0,miasto!H138,"")</f>
      </c>
      <c r="I99" s="53">
        <f>IF(miasto!I138&gt;0,miasto!I138,"")</f>
      </c>
      <c r="J99" s="205">
        <f>IF(miasto!J138&gt;0,miasto!J138,"")</f>
      </c>
      <c r="K99" s="409">
        <f t="shared" si="25"/>
      </c>
    </row>
    <row r="100" spans="1:11" s="1" customFormat="1" ht="22.5" customHeight="1" thickBot="1">
      <c r="A100" s="33">
        <v>801</v>
      </c>
      <c r="B100" s="28"/>
      <c r="C100" s="29" t="s">
        <v>49</v>
      </c>
      <c r="D100" s="73"/>
      <c r="E100" s="57">
        <f aca="true" t="shared" si="32" ref="E100:J100">IF(SUM(E101,E105,E107,E111,E114)&gt;0,SUM(E101,E105,E107,E111,E114),"")</f>
        <v>217439</v>
      </c>
      <c r="F100" s="57">
        <f t="shared" si="32"/>
        <v>98572</v>
      </c>
      <c r="G100" s="57">
        <f t="shared" si="32"/>
        <v>98572</v>
      </c>
      <c r="H100" s="57">
        <f t="shared" si="32"/>
      </c>
      <c r="I100" s="57">
        <f t="shared" si="32"/>
      </c>
      <c r="J100" s="57">
        <f t="shared" si="32"/>
      </c>
      <c r="K100" s="408">
        <f t="shared" si="25"/>
        <v>0.4533317390164598</v>
      </c>
    </row>
    <row r="101" spans="1:11" s="3" customFormat="1" ht="18" customHeight="1">
      <c r="A101" s="30"/>
      <c r="B101" s="34">
        <v>80101</v>
      </c>
      <c r="C101" s="19" t="s">
        <v>50</v>
      </c>
      <c r="D101" s="71"/>
      <c r="E101" s="52">
        <f aca="true" t="shared" si="33" ref="E101:J101">IF(SUM(E102:E104)&gt;0,SUM(E102:E104),"")</f>
        <v>17282</v>
      </c>
      <c r="F101" s="52">
        <f t="shared" si="33"/>
        <v>43402</v>
      </c>
      <c r="G101" s="52">
        <f t="shared" si="33"/>
        <v>43402</v>
      </c>
      <c r="H101" s="52">
        <f t="shared" si="33"/>
      </c>
      <c r="I101" s="52">
        <f t="shared" si="33"/>
      </c>
      <c r="J101" s="204">
        <f t="shared" si="33"/>
      </c>
      <c r="K101" s="352">
        <f t="shared" si="25"/>
        <v>2.511399143617637</v>
      </c>
    </row>
    <row r="102" spans="1:11" ht="15" customHeight="1">
      <c r="A102" s="23"/>
      <c r="B102" s="24"/>
      <c r="C102" s="35" t="s">
        <v>6</v>
      </c>
      <c r="D102" s="76" t="s">
        <v>159</v>
      </c>
      <c r="E102" s="53">
        <f>IF(miasto!E143&gt;0,miasto!E143,"")</f>
        <v>10543</v>
      </c>
      <c r="F102" s="53">
        <f>IF(miasto!F143&gt;0,miasto!F143,"")</f>
        <v>11100</v>
      </c>
      <c r="G102" s="53">
        <f>IF(miasto!G143&gt;0,miasto!G143,"")</f>
        <v>11100</v>
      </c>
      <c r="H102" s="53">
        <f>IF(miasto!H143&gt;0,miasto!H143,"")</f>
      </c>
      <c r="I102" s="53">
        <f>IF(miasto!I143&gt;0,miasto!I143,"")</f>
      </c>
      <c r="J102" s="205">
        <f>IF(miasto!J143&gt;0,miasto!J143,"")</f>
      </c>
      <c r="K102" s="322">
        <f t="shared" si="25"/>
        <v>1.0528312624490184</v>
      </c>
    </row>
    <row r="103" spans="1:11" ht="72" customHeight="1">
      <c r="A103" s="23"/>
      <c r="B103" s="24"/>
      <c r="C103" s="35" t="s">
        <v>128</v>
      </c>
      <c r="D103" s="76" t="s">
        <v>148</v>
      </c>
      <c r="E103" s="53"/>
      <c r="F103" s="53">
        <f>IF(miasto!F145&gt;0,miasto!F145,"")</f>
        <v>32302</v>
      </c>
      <c r="G103" s="53">
        <f>IF(miasto!G145&gt;0,miasto!G145,"")</f>
        <v>32302</v>
      </c>
      <c r="H103" s="53"/>
      <c r="I103" s="53"/>
      <c r="J103" s="205"/>
      <c r="K103" s="322">
        <f t="shared" si="25"/>
      </c>
    </row>
    <row r="104" spans="1:11" ht="49.5" customHeight="1">
      <c r="A104" s="23"/>
      <c r="B104" s="24"/>
      <c r="C104" s="25" t="s">
        <v>106</v>
      </c>
      <c r="D104" s="76" t="s">
        <v>157</v>
      </c>
      <c r="E104" s="53">
        <f>IF(miasto!E144&gt;0,miasto!E144,"")</f>
        <v>6739</v>
      </c>
      <c r="F104" s="53">
        <f>IF(miasto!F144&gt;0,miasto!F144,"")</f>
      </c>
      <c r="G104" s="53">
        <f>IF(miasto!G144&gt;0,miasto!G144,"")</f>
      </c>
      <c r="H104" s="53">
        <f>IF(miasto!H144&gt;0,miasto!H144,"")</f>
      </c>
      <c r="I104" s="53">
        <f>IF(miasto!I144&gt;0,miasto!I144,"")</f>
      </c>
      <c r="J104" s="205">
        <f>IF(miasto!J144&gt;0,miasto!J144,"")</f>
      </c>
      <c r="K104" s="322">
        <f t="shared" si="25"/>
      </c>
    </row>
    <row r="105" spans="1:11" ht="18" customHeight="1">
      <c r="A105" s="23"/>
      <c r="B105" s="109">
        <v>80104</v>
      </c>
      <c r="C105" s="110" t="s">
        <v>66</v>
      </c>
      <c r="D105" s="111"/>
      <c r="E105" s="52">
        <f aca="true" t="shared" si="34" ref="E105:J105">IF(SUM(E106:E106)&gt;0,SUM(E106:E106),"")</f>
      </c>
      <c r="F105" s="52">
        <f t="shared" si="34"/>
        <v>1000</v>
      </c>
      <c r="G105" s="52">
        <f t="shared" si="34"/>
        <v>1000</v>
      </c>
      <c r="H105" s="52">
        <f t="shared" si="34"/>
      </c>
      <c r="I105" s="52">
        <f t="shared" si="34"/>
      </c>
      <c r="J105" s="204">
        <f t="shared" si="34"/>
      </c>
      <c r="K105" s="322">
        <f t="shared" si="25"/>
      </c>
    </row>
    <row r="106" spans="1:11" ht="17.25" customHeight="1">
      <c r="A106" s="23"/>
      <c r="B106" s="24"/>
      <c r="C106" s="35" t="s">
        <v>6</v>
      </c>
      <c r="D106" s="76" t="s">
        <v>159</v>
      </c>
      <c r="E106" s="53">
        <f>IF(miasto!E149&gt;0,miasto!E149,"")</f>
      </c>
      <c r="F106" s="53">
        <f>IF(miasto!F149&gt;0,miasto!F149,"")</f>
        <v>1000</v>
      </c>
      <c r="G106" s="53">
        <f>IF(miasto!G149&gt;0,miasto!G149,"")</f>
        <v>1000</v>
      </c>
      <c r="H106" s="53">
        <f>IF(miasto!H149&gt;0,miasto!H149,"")</f>
      </c>
      <c r="I106" s="53">
        <f>IF(miasto!I149&gt;0,miasto!I149,"")</f>
      </c>
      <c r="J106" s="205">
        <f>IF(miasto!J149&gt;0,miasto!J149,"")</f>
      </c>
      <c r="K106" s="322">
        <f t="shared" si="25"/>
      </c>
    </row>
    <row r="107" spans="1:11" s="3" customFormat="1" ht="18" customHeight="1">
      <c r="A107" s="30"/>
      <c r="B107" s="248">
        <v>80110</v>
      </c>
      <c r="C107" s="249" t="s">
        <v>51</v>
      </c>
      <c r="D107" s="108"/>
      <c r="E107" s="250">
        <f aca="true" t="shared" si="35" ref="E107:J107">IF(SUM(E108:E110)&gt;0,SUM(E108:E110),"")</f>
        <v>12236</v>
      </c>
      <c r="F107" s="250">
        <f t="shared" si="35"/>
        <v>54170</v>
      </c>
      <c r="G107" s="250">
        <f t="shared" si="35"/>
        <v>54170</v>
      </c>
      <c r="H107" s="250">
        <f t="shared" si="35"/>
      </c>
      <c r="I107" s="250">
        <f t="shared" si="35"/>
      </c>
      <c r="J107" s="250">
        <f t="shared" si="35"/>
      </c>
      <c r="K107" s="322">
        <f t="shared" si="25"/>
        <v>4.427100359594639</v>
      </c>
    </row>
    <row r="108" spans="1:11" s="3" customFormat="1" ht="75" customHeight="1">
      <c r="A108" s="30"/>
      <c r="B108" s="319"/>
      <c r="C108" s="35" t="s">
        <v>128</v>
      </c>
      <c r="D108" s="187" t="s">
        <v>148</v>
      </c>
      <c r="E108" s="320"/>
      <c r="F108" s="53">
        <f>IF(miasto!F153&gt;0,miasto!F153,"")</f>
        <v>44930</v>
      </c>
      <c r="G108" s="53">
        <f>IF(miasto!G153&gt;0,miasto!G153,"")</f>
        <v>44930</v>
      </c>
      <c r="H108" s="320"/>
      <c r="I108" s="320"/>
      <c r="J108" s="321"/>
      <c r="K108" s="322">
        <f t="shared" si="25"/>
      </c>
    </row>
    <row r="109" spans="1:11" ht="12.75">
      <c r="A109" s="23"/>
      <c r="B109" s="24"/>
      <c r="C109" s="35" t="s">
        <v>6</v>
      </c>
      <c r="D109" s="76" t="s">
        <v>159</v>
      </c>
      <c r="E109" s="53">
        <f>IF(miasto!E154&gt;0,miasto!E154,"")</f>
        <v>7922</v>
      </c>
      <c r="F109" s="53">
        <f>IF(miasto!F154&gt;0,miasto!F154,"")</f>
        <v>9240</v>
      </c>
      <c r="G109" s="53">
        <f>IF(miasto!G154&gt;0,miasto!G154,"")</f>
        <v>9240</v>
      </c>
      <c r="H109" s="53">
        <f>IF(miasto!H154&gt;0,miasto!H154,"")</f>
      </c>
      <c r="I109" s="53">
        <f>IF(miasto!I154&gt;0,miasto!I154,"")</f>
      </c>
      <c r="J109" s="205">
        <f>IF(miasto!J154&gt;0,miasto!J154,"")</f>
      </c>
      <c r="K109" s="322">
        <f t="shared" si="25"/>
        <v>1.1663721282504418</v>
      </c>
    </row>
    <row r="110" spans="1:11" ht="12.75">
      <c r="A110" s="23"/>
      <c r="B110" s="24"/>
      <c r="C110" s="35" t="s">
        <v>15</v>
      </c>
      <c r="D110" s="77" t="s">
        <v>145</v>
      </c>
      <c r="E110" s="53">
        <f>IF(miasto!E155&gt;0,miasto!E155,"")</f>
        <v>4314</v>
      </c>
      <c r="F110" s="53"/>
      <c r="G110" s="53"/>
      <c r="H110" s="53"/>
      <c r="I110" s="53"/>
      <c r="J110" s="205"/>
      <c r="K110" s="322"/>
    </row>
    <row r="111" spans="1:11" ht="25.5">
      <c r="A111" s="23"/>
      <c r="B111" s="109">
        <v>80114</v>
      </c>
      <c r="C111" s="110" t="s">
        <v>247</v>
      </c>
      <c r="D111" s="115"/>
      <c r="E111" s="250">
        <f aca="true" t="shared" si="36" ref="E111:J111">IF(SUM(E112:E113)&gt;0,SUM(E112:E113),"")</f>
        <v>796</v>
      </c>
      <c r="F111" s="250">
        <f t="shared" si="36"/>
      </c>
      <c r="G111" s="250">
        <f t="shared" si="36"/>
      </c>
      <c r="H111" s="250">
        <f t="shared" si="36"/>
      </c>
      <c r="I111" s="250">
        <f t="shared" si="36"/>
      </c>
      <c r="J111" s="250">
        <f t="shared" si="36"/>
      </c>
      <c r="K111" s="322">
        <f t="shared" si="25"/>
      </c>
    </row>
    <row r="112" spans="1:11" ht="12.75">
      <c r="A112" s="23"/>
      <c r="B112" s="24"/>
      <c r="C112" s="35" t="s">
        <v>6</v>
      </c>
      <c r="D112" s="77" t="s">
        <v>159</v>
      </c>
      <c r="E112" s="53">
        <f>IF(miasto!E157&gt;0,miasto!E157,"")</f>
        <v>745</v>
      </c>
      <c r="F112" s="246"/>
      <c r="G112" s="246"/>
      <c r="H112" s="246"/>
      <c r="I112" s="246"/>
      <c r="J112" s="247"/>
      <c r="K112" s="322">
        <f t="shared" si="25"/>
      </c>
    </row>
    <row r="113" spans="1:11" ht="12.75">
      <c r="A113" s="23"/>
      <c r="B113" s="24"/>
      <c r="C113" s="35" t="s">
        <v>15</v>
      </c>
      <c r="D113" s="77" t="s">
        <v>145</v>
      </c>
      <c r="E113" s="53">
        <f>IF(miasto!E158&gt;0,miasto!E158,"")</f>
        <v>51</v>
      </c>
      <c r="F113" s="246"/>
      <c r="G113" s="246"/>
      <c r="H113" s="246"/>
      <c r="I113" s="246"/>
      <c r="J113" s="247"/>
      <c r="K113" s="322">
        <f t="shared" si="25"/>
      </c>
    </row>
    <row r="114" spans="1:11" s="5" customFormat="1" ht="18" customHeight="1">
      <c r="A114" s="30"/>
      <c r="B114" s="166">
        <v>80195</v>
      </c>
      <c r="C114" s="251" t="s">
        <v>8</v>
      </c>
      <c r="D114" s="252"/>
      <c r="E114" s="253">
        <f aca="true" t="shared" si="37" ref="E114:J114">IF(SUM(E115:E115)&gt;0,SUM(E115:E115),"")</f>
        <v>187125</v>
      </c>
      <c r="F114" s="253">
        <f t="shared" si="37"/>
      </c>
      <c r="G114" s="253">
        <f t="shared" si="37"/>
      </c>
      <c r="H114" s="253">
        <f t="shared" si="37"/>
      </c>
      <c r="I114" s="253">
        <f t="shared" si="37"/>
      </c>
      <c r="J114" s="254">
        <f t="shared" si="37"/>
      </c>
      <c r="K114" s="322">
        <f t="shared" si="25"/>
      </c>
    </row>
    <row r="115" spans="1:11" s="4" customFormat="1" ht="38.25" customHeight="1" thickBot="1">
      <c r="A115" s="23"/>
      <c r="B115" s="24"/>
      <c r="C115" s="35" t="s">
        <v>116</v>
      </c>
      <c r="D115" s="76" t="s">
        <v>179</v>
      </c>
      <c r="E115" s="53">
        <f>IF(miasto!E175&gt;0,miasto!E175,"")</f>
        <v>187125</v>
      </c>
      <c r="F115" s="53">
        <f>IF(miasto!F175&gt;0,miasto!F175,"")</f>
      </c>
      <c r="G115" s="53">
        <f>IF(miasto!G175&gt;0,miasto!G175,"")</f>
      </c>
      <c r="H115" s="53">
        <f>IF(miasto!H175&gt;0,miasto!H175,"")</f>
      </c>
      <c r="I115" s="53">
        <f>IF(miasto!I175&gt;0,miasto!I175,"")</f>
      </c>
      <c r="J115" s="205">
        <f>IF(miasto!J175&gt;0,miasto!J175,"")</f>
      </c>
      <c r="K115" s="409">
        <f t="shared" si="25"/>
      </c>
    </row>
    <row r="116" spans="1:11" s="7" customFormat="1" ht="23.25" customHeight="1" thickBot="1">
      <c r="A116" s="33">
        <v>851</v>
      </c>
      <c r="B116" s="28"/>
      <c r="C116" s="29" t="s">
        <v>53</v>
      </c>
      <c r="D116" s="73"/>
      <c r="E116" s="57">
        <f>IF(SUM(E117,E119)&gt;0,SUM(E117,E119),"")</f>
        <v>3204</v>
      </c>
      <c r="F116" s="57">
        <f>IF(SUM(F119)&gt;0,SUM(F119),"")</f>
      </c>
      <c r="G116" s="57">
        <f>IF(SUM(G119)&gt;0,SUM(G119),"")</f>
      </c>
      <c r="H116" s="57">
        <f>IF(SUM(H119)&gt;0,SUM(H119),"")</f>
      </c>
      <c r="I116" s="57">
        <f>IF(SUM(I119)&gt;0,SUM(I119),"")</f>
      </c>
      <c r="J116" s="203">
        <f>IF(SUM(J119)&gt;0,SUM(J119),"")</f>
      </c>
      <c r="K116" s="408">
        <f t="shared" si="25"/>
      </c>
    </row>
    <row r="117" spans="1:11" s="7" customFormat="1" ht="23.25" customHeight="1">
      <c r="A117" s="125"/>
      <c r="B117" s="40">
        <v>85154</v>
      </c>
      <c r="C117" s="41" t="s">
        <v>189</v>
      </c>
      <c r="D117" s="194"/>
      <c r="E117" s="63">
        <f>IF(SUM(E118:E118)&gt;0,SUM(E118:E118),"")</f>
        <v>2000</v>
      </c>
      <c r="F117" s="167"/>
      <c r="G117" s="167"/>
      <c r="H117" s="167"/>
      <c r="I117" s="167"/>
      <c r="J117" s="305"/>
      <c r="K117" s="352">
        <f t="shared" si="25"/>
      </c>
    </row>
    <row r="118" spans="1:11" s="7" customFormat="1" ht="51" customHeight="1">
      <c r="A118" s="125"/>
      <c r="B118" s="168"/>
      <c r="C118" s="35" t="s">
        <v>123</v>
      </c>
      <c r="D118" s="307" t="s">
        <v>271</v>
      </c>
      <c r="E118" s="53">
        <f>IF(miasto!E179&gt;0,miasto!E179,"")</f>
        <v>2000</v>
      </c>
      <c r="F118" s="53">
        <f>IF(miasto!F179&gt;0,miasto!F179,"")</f>
      </c>
      <c r="G118" s="53">
        <f>IF(miasto!G179&gt;0,miasto!G179,"")</f>
      </c>
      <c r="H118" s="53">
        <f>IF(miasto!H179&gt;0,miasto!H179,"")</f>
      </c>
      <c r="I118" s="53">
        <f>IF(miasto!I179&gt;0,miasto!I179,"")</f>
      </c>
      <c r="J118" s="306"/>
      <c r="K118" s="322">
        <f t="shared" si="25"/>
      </c>
    </row>
    <row r="119" spans="1:11" s="5" customFormat="1" ht="54" customHeight="1">
      <c r="A119" s="30"/>
      <c r="B119" s="40">
        <v>85156</v>
      </c>
      <c r="C119" s="41" t="s">
        <v>134</v>
      </c>
      <c r="D119" s="78"/>
      <c r="E119" s="63">
        <f aca="true" t="shared" si="38" ref="E119:J119">IF(SUM(E120:E120)&gt;0,SUM(E120:E120),"")</f>
        <v>1204</v>
      </c>
      <c r="F119" s="63">
        <f t="shared" si="38"/>
      </c>
      <c r="G119" s="63">
        <f t="shared" si="38"/>
      </c>
      <c r="H119" s="63">
        <f t="shared" si="38"/>
      </c>
      <c r="I119" s="63">
        <f t="shared" si="38"/>
      </c>
      <c r="J119" s="206">
        <f t="shared" si="38"/>
      </c>
      <c r="K119" s="322">
        <f t="shared" si="25"/>
      </c>
    </row>
    <row r="120" spans="1:11" s="4" customFormat="1" ht="51.75" customHeight="1" thickBot="1">
      <c r="A120" s="23"/>
      <c r="B120" s="24"/>
      <c r="C120" s="25" t="s">
        <v>106</v>
      </c>
      <c r="D120" s="76" t="s">
        <v>157</v>
      </c>
      <c r="E120" s="53">
        <f>IF(miasto!E182&gt;0,miasto!E182,"")</f>
        <v>1204</v>
      </c>
      <c r="F120" s="53">
        <f>IF(miasto!F182&gt;0,miasto!F182,"")</f>
      </c>
      <c r="G120" s="53">
        <f>IF(miasto!G182&gt;0,miasto!G182,"")</f>
      </c>
      <c r="H120" s="53">
        <f>IF(miasto!H182&gt;0,miasto!H182,"")</f>
      </c>
      <c r="I120" s="53">
        <f>IF(miasto!I182&gt;0,miasto!I182,"")</f>
      </c>
      <c r="J120" s="205">
        <f>IF(miasto!J182&gt;0,miasto!J182,"")</f>
      </c>
      <c r="K120" s="322">
        <f t="shared" si="25"/>
      </c>
    </row>
    <row r="121" spans="1:11" s="7" customFormat="1" ht="22.5" customHeight="1">
      <c r="A121" s="33">
        <v>852</v>
      </c>
      <c r="B121" s="28"/>
      <c r="C121" s="29" t="s">
        <v>139</v>
      </c>
      <c r="D121" s="73"/>
      <c r="E121" s="57">
        <f aca="true" t="shared" si="39" ref="E121:J121">IF(SUM(E122,E125,E127,E129,E132,E134,E139,E141)&gt;0,SUM(E122,E125,E127,E129,E132,E134,E139,E141),"")</f>
        <v>8800751</v>
      </c>
      <c r="F121" s="57">
        <f t="shared" si="39"/>
        <v>4243700</v>
      </c>
      <c r="G121" s="57">
        <f t="shared" si="39"/>
        <v>95700</v>
      </c>
      <c r="H121" s="57">
        <f t="shared" si="39"/>
      </c>
      <c r="I121" s="57">
        <f t="shared" si="39"/>
        <v>4148000</v>
      </c>
      <c r="J121" s="57">
        <f t="shared" si="39"/>
      </c>
      <c r="K121" s="322">
        <f t="shared" si="25"/>
        <v>0.48219748519188876</v>
      </c>
    </row>
    <row r="122" spans="1:11" s="5" customFormat="1" ht="18" customHeight="1">
      <c r="A122" s="30"/>
      <c r="B122" s="34">
        <v>85203</v>
      </c>
      <c r="C122" s="19" t="s">
        <v>58</v>
      </c>
      <c r="D122" s="71"/>
      <c r="E122" s="52">
        <f aca="true" t="shared" si="40" ref="E122:J122">IF(SUM(E123:E124)&gt;0,SUM(E123:E124),"")</f>
        <v>247700</v>
      </c>
      <c r="F122" s="52">
        <f t="shared" si="40"/>
        <v>252700</v>
      </c>
      <c r="G122" s="52">
        <f t="shared" si="40"/>
        <v>35700</v>
      </c>
      <c r="H122" s="52">
        <f t="shared" si="40"/>
      </c>
      <c r="I122" s="52">
        <f t="shared" si="40"/>
        <v>217000</v>
      </c>
      <c r="J122" s="52">
        <f t="shared" si="40"/>
      </c>
      <c r="K122" s="322">
        <f t="shared" si="25"/>
        <v>1.020185708518369</v>
      </c>
    </row>
    <row r="123" spans="1:11" s="5" customFormat="1" ht="15.75" customHeight="1">
      <c r="A123" s="30"/>
      <c r="B123" s="124"/>
      <c r="C123" s="35" t="s">
        <v>55</v>
      </c>
      <c r="D123" s="187" t="s">
        <v>180</v>
      </c>
      <c r="E123" s="53">
        <f>IF(miasto!E198&gt;0,miasto!E198,"")</f>
        <v>35700</v>
      </c>
      <c r="F123" s="53">
        <f>IF(miasto!F198&gt;0,miasto!F198,"")</f>
        <v>35700</v>
      </c>
      <c r="G123" s="53">
        <f>IF(miasto!G198&gt;0,miasto!G198,"")</f>
        <v>35700</v>
      </c>
      <c r="H123" s="53">
        <f>IF(miasto!H198&gt;0,miasto!H198,"")</f>
      </c>
      <c r="I123" s="53">
        <f>IF(miasto!I198&gt;0,miasto!I198,"")</f>
      </c>
      <c r="J123" s="53">
        <f>IF(miasto!J198&gt;0,miasto!J198,"")</f>
      </c>
      <c r="K123" s="322"/>
    </row>
    <row r="124" spans="1:11" s="4" customFormat="1" ht="49.5" customHeight="1">
      <c r="A124" s="23"/>
      <c r="B124" s="24" t="s">
        <v>219</v>
      </c>
      <c r="C124" s="25" t="s">
        <v>106</v>
      </c>
      <c r="D124" s="76" t="s">
        <v>157</v>
      </c>
      <c r="E124" s="53">
        <f>IF(miasto!E199&gt;0,miasto!E199,"")</f>
        <v>212000</v>
      </c>
      <c r="F124" s="53">
        <f>IF(miasto!F199&gt;0,miasto!F199,"")</f>
        <v>217000</v>
      </c>
      <c r="G124" s="53">
        <f>IF(miasto!G199&gt;0,miasto!G199,"")</f>
      </c>
      <c r="H124" s="53">
        <f>IF(miasto!H199&gt;0,miasto!H199,"")</f>
      </c>
      <c r="I124" s="53">
        <f>IF(miasto!I199&gt;0,miasto!I199,"")</f>
        <v>217000</v>
      </c>
      <c r="J124" s="205">
        <f>IF(miasto!J199&gt;0,miasto!J199,"")</f>
      </c>
      <c r="K124" s="322">
        <f t="shared" si="25"/>
        <v>1.0235849056603774</v>
      </c>
    </row>
    <row r="125" spans="1:11" s="5" customFormat="1" ht="51.75" customHeight="1">
      <c r="A125" s="30"/>
      <c r="B125" s="34">
        <v>85213</v>
      </c>
      <c r="C125" s="19" t="s">
        <v>135</v>
      </c>
      <c r="D125" s="71"/>
      <c r="E125" s="52">
        <f aca="true" t="shared" si="41" ref="E125:J125">IF(SUM(E126:E126)&gt;0,SUM(E126:E126),"")</f>
        <v>209900</v>
      </c>
      <c r="F125" s="52">
        <f t="shared" si="41"/>
        <v>111000</v>
      </c>
      <c r="G125" s="52">
        <f t="shared" si="41"/>
      </c>
      <c r="H125" s="52">
        <f t="shared" si="41"/>
      </c>
      <c r="I125" s="52">
        <f t="shared" si="41"/>
        <v>111000</v>
      </c>
      <c r="J125" s="204">
        <f t="shared" si="41"/>
      </c>
      <c r="K125" s="322">
        <f t="shared" si="25"/>
        <v>0.5288232491662697</v>
      </c>
    </row>
    <row r="126" spans="1:11" s="4" customFormat="1" ht="48.75" customHeight="1">
      <c r="A126" s="23"/>
      <c r="B126" s="36" t="s">
        <v>219</v>
      </c>
      <c r="C126" s="25" t="s">
        <v>106</v>
      </c>
      <c r="D126" s="76" t="s">
        <v>157</v>
      </c>
      <c r="E126" s="53">
        <f>IF(miasto!E204&gt;0,miasto!E204,"")</f>
        <v>209900</v>
      </c>
      <c r="F126" s="53">
        <f>IF(miasto!F204&gt;0,miasto!F204,"")</f>
        <v>111000</v>
      </c>
      <c r="G126" s="53"/>
      <c r="H126" s="53">
        <f>IF(miasto!H201&gt;0,miasto!H201,"")</f>
      </c>
      <c r="I126" s="53">
        <f>IF(miasto!I204&gt;0,miasto!I204,"")</f>
        <v>111000</v>
      </c>
      <c r="J126" s="205">
        <f>IF(miasto!J201&gt;0,miasto!J201,"")</f>
      </c>
      <c r="K126" s="322">
        <f t="shared" si="25"/>
        <v>0.5288232491662697</v>
      </c>
    </row>
    <row r="127" spans="1:11" s="6" customFormat="1" ht="34.5" customHeight="1">
      <c r="A127" s="43"/>
      <c r="B127" s="44">
        <v>85214</v>
      </c>
      <c r="C127" s="41" t="s">
        <v>91</v>
      </c>
      <c r="D127" s="80"/>
      <c r="E127" s="64">
        <f aca="true" t="shared" si="42" ref="E127:J127">IF(SUM(E128:E128)&gt;0,SUM(E128:E128),"")</f>
        <v>4128254</v>
      </c>
      <c r="F127" s="64">
        <f t="shared" si="42"/>
        <v>2396000</v>
      </c>
      <c r="G127" s="64">
        <f t="shared" si="42"/>
      </c>
      <c r="H127" s="64">
        <f t="shared" si="42"/>
      </c>
      <c r="I127" s="64">
        <f t="shared" si="42"/>
        <v>2396000</v>
      </c>
      <c r="J127" s="209">
        <f t="shared" si="42"/>
      </c>
      <c r="K127" s="322">
        <f t="shared" si="25"/>
        <v>0.5803906445678972</v>
      </c>
    </row>
    <row r="128" spans="1:11" s="4" customFormat="1" ht="50.25" customHeight="1">
      <c r="A128" s="23"/>
      <c r="B128" s="24" t="s">
        <v>219</v>
      </c>
      <c r="C128" s="25" t="s">
        <v>106</v>
      </c>
      <c r="D128" s="76" t="s">
        <v>157</v>
      </c>
      <c r="E128" s="53">
        <f>IF(miasto!E206&gt;0,miasto!E206,"")</f>
        <v>4128254</v>
      </c>
      <c r="F128" s="53">
        <f>IF(miasto!F206&gt;0,miasto!F206,"")</f>
        <v>2396000</v>
      </c>
      <c r="G128" s="53">
        <f>IF(miasto!G206&gt;0,miasto!G206,"")</f>
      </c>
      <c r="H128" s="53">
        <f>IF(miasto!H206&gt;0,miasto!H206,"")</f>
      </c>
      <c r="I128" s="53">
        <f>IF(miasto!I206&gt;0,miasto!I206,"")</f>
        <v>2396000</v>
      </c>
      <c r="J128" s="205">
        <f>IF(miasto!J206&gt;0,miasto!J206,"")</f>
      </c>
      <c r="K128" s="322">
        <f t="shared" si="25"/>
        <v>0.5803906445678972</v>
      </c>
    </row>
    <row r="129" spans="1:11" s="5" customFormat="1" ht="18" customHeight="1">
      <c r="A129" s="30"/>
      <c r="B129" s="34">
        <v>85215</v>
      </c>
      <c r="C129" s="19" t="s">
        <v>60</v>
      </c>
      <c r="D129" s="71"/>
      <c r="E129" s="64">
        <f aca="true" t="shared" si="43" ref="E129:J129">IF(SUM(E130:E131)&gt;0,SUM(E130:E131),"")</f>
        <v>2745440</v>
      </c>
      <c r="F129" s="64">
        <f t="shared" si="43"/>
      </c>
      <c r="G129" s="64">
        <f t="shared" si="43"/>
      </c>
      <c r="H129" s="64">
        <f t="shared" si="43"/>
      </c>
      <c r="I129" s="64">
        <f t="shared" si="43"/>
      </c>
      <c r="J129" s="64">
        <f t="shared" si="43"/>
      </c>
      <c r="K129" s="322">
        <f t="shared" si="25"/>
      </c>
    </row>
    <row r="130" spans="1:11" s="5" customFormat="1" ht="14.25" customHeight="1">
      <c r="A130" s="30"/>
      <c r="B130" s="124"/>
      <c r="C130" s="35" t="s">
        <v>15</v>
      </c>
      <c r="D130" s="187" t="s">
        <v>145</v>
      </c>
      <c r="E130" s="53">
        <f>IF(miasto!E208&gt;0,miasto!E208,"")</f>
        <v>11000</v>
      </c>
      <c r="F130" s="53">
        <f>IF(miasto!F208&gt;0,miasto!F208,"")</f>
      </c>
      <c r="G130" s="344"/>
      <c r="H130" s="344"/>
      <c r="I130" s="344"/>
      <c r="J130" s="345"/>
      <c r="K130" s="322"/>
    </row>
    <row r="131" spans="1:11" s="4" customFormat="1" ht="40.5" customHeight="1">
      <c r="A131" s="23"/>
      <c r="B131" s="24" t="s">
        <v>219</v>
      </c>
      <c r="C131" s="35" t="s">
        <v>125</v>
      </c>
      <c r="D131" s="76" t="s">
        <v>179</v>
      </c>
      <c r="E131" s="53">
        <v>2734440</v>
      </c>
      <c r="F131" s="53">
        <f>IF(miasto!F209&gt;0,miasto!F209,"")</f>
      </c>
      <c r="G131" s="53">
        <f>IF(miasto!G209&gt;0,miasto!G209,"")</f>
      </c>
      <c r="H131" s="53">
        <f>IF(miasto!H209&gt;0,miasto!H209,"")</f>
      </c>
      <c r="I131" s="53">
        <f>IF(miasto!I209&gt;0,miasto!I209,"")</f>
      </c>
      <c r="J131" s="205">
        <f>IF(miasto!J209&gt;0,miasto!J209,"")</f>
      </c>
      <c r="K131" s="322">
        <f t="shared" si="25"/>
      </c>
    </row>
    <row r="132" spans="1:11" s="5" customFormat="1" ht="41.25" customHeight="1">
      <c r="A132" s="30"/>
      <c r="B132" s="34">
        <v>85216</v>
      </c>
      <c r="C132" s="19" t="s">
        <v>61</v>
      </c>
      <c r="D132" s="71"/>
      <c r="E132" s="52">
        <f aca="true" t="shared" si="44" ref="E132:J132">IF(SUM(E133)&gt;0,SUM(E133),"")</f>
        <v>468707</v>
      </c>
      <c r="F132" s="52">
        <f t="shared" si="44"/>
        <v>643000</v>
      </c>
      <c r="G132" s="52">
        <f t="shared" si="44"/>
      </c>
      <c r="H132" s="52">
        <f t="shared" si="44"/>
      </c>
      <c r="I132" s="52">
        <f t="shared" si="44"/>
        <v>643000</v>
      </c>
      <c r="J132" s="204">
        <f t="shared" si="44"/>
      </c>
      <c r="K132" s="322">
        <f t="shared" si="25"/>
        <v>1.3718591785486456</v>
      </c>
    </row>
    <row r="133" spans="1:11" s="4" customFormat="1" ht="50.25" customHeight="1">
      <c r="A133" s="23"/>
      <c r="B133" s="24" t="s">
        <v>219</v>
      </c>
      <c r="C133" s="25" t="s">
        <v>106</v>
      </c>
      <c r="D133" s="77" t="s">
        <v>157</v>
      </c>
      <c r="E133" s="53">
        <f>IF(miasto!E212&gt;0,miasto!E212,"")</f>
        <v>468707</v>
      </c>
      <c r="F133" s="53">
        <f>IF(miasto!F212&gt;0,miasto!F212,"")</f>
        <v>643000</v>
      </c>
      <c r="G133" s="53">
        <f>IF(miasto!G212&gt;0,miasto!G212,"")</f>
      </c>
      <c r="H133" s="53">
        <f>IF(miasto!H212&gt;0,miasto!H212,"")</f>
      </c>
      <c r="I133" s="53">
        <f>IF(miasto!I212&gt;0,miasto!I212,"")</f>
        <v>643000</v>
      </c>
      <c r="J133" s="205">
        <f>IF(miasto!J212&gt;0,miasto!J212,"")</f>
      </c>
      <c r="K133" s="322">
        <f t="shared" si="25"/>
        <v>1.3718591785486456</v>
      </c>
    </row>
    <row r="134" spans="1:11" s="5" customFormat="1" ht="18" customHeight="1">
      <c r="A134" s="30"/>
      <c r="B134" s="34">
        <v>85219</v>
      </c>
      <c r="C134" s="19" t="s">
        <v>63</v>
      </c>
      <c r="D134" s="71"/>
      <c r="E134" s="52">
        <f aca="true" t="shared" si="45" ref="E134:J134">IF(SUM(E135:E138)&gt;0,SUM(E135:E138),"")</f>
        <v>724600</v>
      </c>
      <c r="F134" s="52">
        <f t="shared" si="45"/>
        <v>738000</v>
      </c>
      <c r="G134" s="52">
        <f t="shared" si="45"/>
        <v>60000</v>
      </c>
      <c r="H134" s="52">
        <f t="shared" si="45"/>
      </c>
      <c r="I134" s="52">
        <f t="shared" si="45"/>
        <v>678000</v>
      </c>
      <c r="J134" s="204">
        <f t="shared" si="45"/>
      </c>
      <c r="K134" s="322">
        <f t="shared" si="25"/>
        <v>1.018492961634005</v>
      </c>
    </row>
    <row r="135" spans="1:11" s="4" customFormat="1" ht="15" customHeight="1">
      <c r="A135" s="23"/>
      <c r="B135" s="24" t="s">
        <v>219</v>
      </c>
      <c r="C135" s="35" t="s">
        <v>55</v>
      </c>
      <c r="D135" s="76" t="s">
        <v>180</v>
      </c>
      <c r="E135" s="53">
        <f>IF(miasto!E218&gt;0,miasto!E218,"")</f>
        <v>54000</v>
      </c>
      <c r="F135" s="53">
        <f>IF(miasto!F218&gt;0,miasto!F218,"")</f>
        <v>54000</v>
      </c>
      <c r="G135" s="53">
        <f>IF(miasto!G218&gt;0,miasto!G218,"")</f>
        <v>54000</v>
      </c>
      <c r="H135" s="53">
        <f>IF(miasto!H218&gt;0,miasto!H218,"")</f>
      </c>
      <c r="I135" s="53">
        <f>IF(miasto!I218&gt;0,miasto!I218,"")</f>
      </c>
      <c r="J135" s="205">
        <f>IF(miasto!J218&gt;0,miasto!J218,"")</f>
      </c>
      <c r="K135" s="322">
        <f t="shared" si="25"/>
        <v>1</v>
      </c>
    </row>
    <row r="136" spans="1:11" s="4" customFormat="1" ht="12.75">
      <c r="A136" s="23"/>
      <c r="B136" s="24" t="s">
        <v>219</v>
      </c>
      <c r="C136" s="35" t="s">
        <v>6</v>
      </c>
      <c r="D136" s="76" t="s">
        <v>159</v>
      </c>
      <c r="E136" s="53">
        <f>IF(miasto!E219&gt;0,miasto!E219,"")</f>
        <v>9600</v>
      </c>
      <c r="F136" s="53">
        <f>IF(miasto!F219&gt;0,miasto!F219,"")</f>
        <v>6000</v>
      </c>
      <c r="G136" s="53">
        <f>IF(miasto!G219&gt;0,miasto!G219,"")</f>
        <v>6000</v>
      </c>
      <c r="H136" s="53">
        <f>IF(miasto!H219&gt;0,miasto!H219,"")</f>
      </c>
      <c r="I136" s="53">
        <f>IF(miasto!I219&gt;0,miasto!I219,"")</f>
      </c>
      <c r="J136" s="205">
        <f>IF(miasto!J219&gt;0,miasto!J219,"")</f>
      </c>
      <c r="K136" s="322">
        <f t="shared" si="25"/>
        <v>0.625</v>
      </c>
    </row>
    <row r="137" spans="1:11" s="4" customFormat="1" ht="12.75">
      <c r="A137" s="23"/>
      <c r="B137" s="24" t="s">
        <v>219</v>
      </c>
      <c r="C137" s="35" t="s">
        <v>15</v>
      </c>
      <c r="D137" s="76" t="s">
        <v>145</v>
      </c>
      <c r="E137" s="53">
        <f>IF(miasto!E220&gt;0,miasto!E220,"")</f>
      </c>
      <c r="F137" s="53">
        <f>IF(miasto!F220&gt;0,miasto!F220,"")</f>
      </c>
      <c r="G137" s="53">
        <f>IF(miasto!G220&gt;0,miasto!G220,"")</f>
      </c>
      <c r="H137" s="53">
        <f>IF(miasto!H220&gt;0,miasto!H220,"")</f>
      </c>
      <c r="I137" s="53">
        <f>IF(miasto!I220&gt;0,miasto!I220,"")</f>
      </c>
      <c r="J137" s="205">
        <f>IF(miasto!J220&gt;0,miasto!J220,"")</f>
      </c>
      <c r="K137" s="322">
        <f t="shared" si="25"/>
      </c>
    </row>
    <row r="138" spans="1:11" s="4" customFormat="1" ht="51" customHeight="1">
      <c r="A138" s="23"/>
      <c r="B138" s="36" t="s">
        <v>219</v>
      </c>
      <c r="C138" s="25" t="s">
        <v>106</v>
      </c>
      <c r="D138" s="76" t="s">
        <v>157</v>
      </c>
      <c r="E138" s="53">
        <f>IF(miasto!E221&gt;0,miasto!E221,"")</f>
        <v>661000</v>
      </c>
      <c r="F138" s="53">
        <f>IF(miasto!F221&gt;0,miasto!F221,"")</f>
        <v>678000</v>
      </c>
      <c r="G138" s="53">
        <f>IF(miasto!G221&gt;0,miasto!G221,"")</f>
      </c>
      <c r="H138" s="53">
        <f>IF(miasto!H221&gt;0,miasto!H221,"")</f>
      </c>
      <c r="I138" s="53">
        <f>IF(miasto!I221&gt;0,miasto!I221,"")</f>
        <v>678000</v>
      </c>
      <c r="J138" s="205">
        <f>IF(miasto!J221&gt;0,miasto!J221,"")</f>
      </c>
      <c r="K138" s="322">
        <f t="shared" si="25"/>
        <v>1.0257186081694403</v>
      </c>
    </row>
    <row r="139" spans="1:11" s="5" customFormat="1" ht="30.75" customHeight="1">
      <c r="A139" s="30"/>
      <c r="B139" s="40">
        <v>85228</v>
      </c>
      <c r="C139" s="41" t="s">
        <v>93</v>
      </c>
      <c r="D139" s="78"/>
      <c r="E139" s="63">
        <f aca="true" t="shared" si="46" ref="E139:J139">IF(SUM(E140:E140)&gt;0,SUM(E140:E140),"")</f>
        <v>88500</v>
      </c>
      <c r="F139" s="63">
        <f t="shared" si="46"/>
        <v>103000</v>
      </c>
      <c r="G139" s="63">
        <f t="shared" si="46"/>
      </c>
      <c r="H139" s="63">
        <f t="shared" si="46"/>
      </c>
      <c r="I139" s="63">
        <f t="shared" si="46"/>
        <v>103000</v>
      </c>
      <c r="J139" s="206">
        <f t="shared" si="46"/>
      </c>
      <c r="K139" s="322">
        <f t="shared" si="25"/>
        <v>1.1638418079096045</v>
      </c>
    </row>
    <row r="140" spans="1:11" s="8" customFormat="1" ht="50.25" customHeight="1">
      <c r="A140" s="20"/>
      <c r="B140" s="38" t="s">
        <v>219</v>
      </c>
      <c r="C140" s="25" t="s">
        <v>106</v>
      </c>
      <c r="D140" s="74" t="s">
        <v>157</v>
      </c>
      <c r="E140" s="53">
        <f>IF(miasto!E228&gt;0,miasto!E228,"")</f>
        <v>88500</v>
      </c>
      <c r="F140" s="53">
        <f>IF(miasto!F228&gt;0,miasto!F228,"")</f>
        <v>103000</v>
      </c>
      <c r="G140" s="53">
        <f>IF(miasto!G228&gt;0,miasto!G228,"")</f>
      </c>
      <c r="H140" s="53">
        <f>IF(miasto!H228&gt;0,miasto!H228,"")</f>
      </c>
      <c r="I140" s="53">
        <f>IF(miasto!I228&gt;0,miasto!I228,"")</f>
        <v>103000</v>
      </c>
      <c r="J140" s="205">
        <f>IF(miasto!J228&gt;0,miasto!J228,"")</f>
      </c>
      <c r="K140" s="322">
        <f t="shared" si="25"/>
        <v>1.1638418079096045</v>
      </c>
    </row>
    <row r="141" spans="1:11" s="5" customFormat="1" ht="21.75" customHeight="1">
      <c r="A141" s="30"/>
      <c r="B141" s="34">
        <v>85295</v>
      </c>
      <c r="C141" s="19" t="s">
        <v>8</v>
      </c>
      <c r="D141" s="71"/>
      <c r="E141" s="52">
        <f aca="true" t="shared" si="47" ref="E141:J141">IF(SUM(E142:E144)&gt;0,SUM(E142:E144),"")</f>
        <v>187650</v>
      </c>
      <c r="F141" s="52">
        <f t="shared" si="47"/>
      </c>
      <c r="G141" s="52">
        <f t="shared" si="47"/>
      </c>
      <c r="H141" s="52">
        <f t="shared" si="47"/>
      </c>
      <c r="I141" s="52">
        <f t="shared" si="47"/>
      </c>
      <c r="J141" s="204">
        <f t="shared" si="47"/>
      </c>
      <c r="K141" s="322">
        <f t="shared" si="25"/>
      </c>
    </row>
    <row r="142" spans="1:11" s="4" customFormat="1" ht="15" customHeight="1">
      <c r="A142" s="23"/>
      <c r="B142" s="24" t="s">
        <v>219</v>
      </c>
      <c r="C142" s="35" t="s">
        <v>55</v>
      </c>
      <c r="D142" s="76" t="s">
        <v>180</v>
      </c>
      <c r="E142" s="53"/>
      <c r="F142" s="53"/>
      <c r="G142" s="53"/>
      <c r="H142" s="53">
        <f>IF(miasto!H232&gt;0,miasto!H232,"")</f>
      </c>
      <c r="I142" s="53">
        <f>IF(miasto!I232&gt;0,miasto!I232,"")</f>
      </c>
      <c r="J142" s="205">
        <f>IF(miasto!J232&gt;0,miasto!J232,"")</f>
      </c>
      <c r="K142" s="322">
        <f t="shared" si="25"/>
      </c>
    </row>
    <row r="143" spans="1:11" s="4" customFormat="1" ht="37.5" customHeight="1">
      <c r="A143" s="23"/>
      <c r="B143" s="24" t="s">
        <v>219</v>
      </c>
      <c r="C143" s="35" t="s">
        <v>116</v>
      </c>
      <c r="D143" s="76" t="s">
        <v>179</v>
      </c>
      <c r="E143" s="53">
        <f>IF(miasto!E233&gt;0,miasto!E233,"")</f>
        <v>180000</v>
      </c>
      <c r="F143" s="53">
        <f>IF(miasto!F233&gt;0,miasto!F233,"")</f>
      </c>
      <c r="G143" s="53">
        <f>IF(miasto!G233&gt;0,miasto!G233,"")</f>
      </c>
      <c r="H143" s="53">
        <f>IF(miasto!H233&gt;0,miasto!H233,"")</f>
      </c>
      <c r="I143" s="53">
        <f>IF(miasto!I233&gt;0,miasto!I233,"")</f>
      </c>
      <c r="J143" s="205">
        <f>IF(miasto!J226&gt;0,miasto!J226,"")</f>
      </c>
      <c r="K143" s="322">
        <f t="shared" si="25"/>
      </c>
    </row>
    <row r="144" spans="1:11" s="4" customFormat="1" ht="51.75" customHeight="1" thickBot="1">
      <c r="A144" s="23"/>
      <c r="B144" s="24" t="s">
        <v>219</v>
      </c>
      <c r="C144" s="25" t="s">
        <v>137</v>
      </c>
      <c r="D144" s="76" t="s">
        <v>157</v>
      </c>
      <c r="E144" s="53">
        <f>IF(miasto!E235&gt;0,miasto!E235,"")</f>
        <v>7650</v>
      </c>
      <c r="F144" s="53">
        <f>IF(miasto!F235&gt;0,miasto!F235,"")</f>
      </c>
      <c r="G144" s="53">
        <f>IF(miasto!G235&gt;0,miasto!G235,"")</f>
      </c>
      <c r="H144" s="53">
        <f>IF(miasto!H235&gt;0,miasto!H235,"")</f>
      </c>
      <c r="I144" s="53">
        <f>IF(miasto!I235&gt;0,miasto!I235,"")</f>
      </c>
      <c r="J144" s="205">
        <f>IF(miasto!J235&gt;0,miasto!J235,"")</f>
      </c>
      <c r="K144" s="409">
        <f t="shared" si="25"/>
      </c>
    </row>
    <row r="145" spans="1:11" s="4" customFormat="1" ht="32.25" customHeight="1" thickBot="1">
      <c r="A145" s="130">
        <v>853</v>
      </c>
      <c r="B145" s="112"/>
      <c r="C145" s="113" t="s">
        <v>140</v>
      </c>
      <c r="D145" s="114"/>
      <c r="E145" s="57">
        <f aca="true" t="shared" si="48" ref="E145:J145">IF(SUM(E146)&gt;0,SUM(E146),"")</f>
      </c>
      <c r="F145" s="57">
        <f t="shared" si="48"/>
      </c>
      <c r="G145" s="57">
        <f t="shared" si="48"/>
      </c>
      <c r="H145" s="57">
        <f t="shared" si="48"/>
      </c>
      <c r="I145" s="57">
        <f t="shared" si="48"/>
      </c>
      <c r="J145" s="203">
        <f t="shared" si="48"/>
      </c>
      <c r="K145" s="408">
        <f t="shared" si="25"/>
      </c>
    </row>
    <row r="146" spans="1:11" s="4" customFormat="1" ht="23.25" customHeight="1">
      <c r="A146" s="23"/>
      <c r="B146" s="109">
        <v>85395</v>
      </c>
      <c r="C146" s="19" t="s">
        <v>8</v>
      </c>
      <c r="D146" s="115"/>
      <c r="E146" s="52">
        <f aca="true" t="shared" si="49" ref="E146:J146">IF(SUM(E147:E148)&gt;0,SUM(E147:E148),"")</f>
      </c>
      <c r="F146" s="52">
        <f t="shared" si="49"/>
      </c>
      <c r="G146" s="52">
        <f t="shared" si="49"/>
      </c>
      <c r="H146" s="52">
        <f t="shared" si="49"/>
      </c>
      <c r="I146" s="52">
        <f t="shared" si="49"/>
      </c>
      <c r="J146" s="204">
        <f t="shared" si="49"/>
      </c>
      <c r="K146" s="352">
        <f t="shared" si="25"/>
      </c>
    </row>
    <row r="147" spans="1:11" s="4" customFormat="1" ht="36.75" customHeight="1">
      <c r="A147" s="23"/>
      <c r="B147" s="24"/>
      <c r="C147" s="35" t="s">
        <v>116</v>
      </c>
      <c r="D147" s="77" t="s">
        <v>179</v>
      </c>
      <c r="E147" s="53">
        <f>IF(miasto!E241&gt;0,miasto!E241,"")</f>
      </c>
      <c r="F147" s="53">
        <f>IF(miasto!F241&gt;0,miasto!F241,"")</f>
      </c>
      <c r="G147" s="53">
        <f>IF(miasto!G241&gt;0,miasto!G241,"")</f>
      </c>
      <c r="H147" s="53">
        <f>IF(miasto!H241&gt;0,miasto!H241,"")</f>
      </c>
      <c r="I147" s="53">
        <f>IF(miasto!I241&gt;0,miasto!I241,"")</f>
      </c>
      <c r="J147" s="205">
        <f>IF(miasto!J241&gt;0,miasto!J241,"")</f>
      </c>
      <c r="K147" s="322">
        <f>IF(AND(F147&lt;&gt;"",E147&lt;&gt;""),F147/E147,"")</f>
      </c>
    </row>
    <row r="148" spans="1:11" s="4" customFormat="1" ht="50.25" customHeight="1" thickBot="1">
      <c r="A148" s="23"/>
      <c r="B148" s="24"/>
      <c r="C148" s="25" t="s">
        <v>137</v>
      </c>
      <c r="D148" s="77" t="s">
        <v>157</v>
      </c>
      <c r="E148" s="53">
        <f>IF(miasto!E243&gt;0,miasto!E243,"")</f>
      </c>
      <c r="F148" s="53">
        <f>IF(miasto!F243&gt;0,miasto!F243,"")</f>
      </c>
      <c r="G148" s="53">
        <f>IF(miasto!G243&gt;0,miasto!G243,"")</f>
      </c>
      <c r="H148" s="53">
        <f>IF(miasto!H243&gt;0,miasto!H243,"")</f>
      </c>
      <c r="I148" s="53">
        <f>IF(miasto!I243&gt;0,miasto!I243,"")</f>
      </c>
      <c r="J148" s="205">
        <f>IF(miasto!J243&gt;0,miasto!J243,"")</f>
      </c>
      <c r="K148" s="322">
        <f aca="true" t="shared" si="50" ref="K148:K182">IF(AND(F148&lt;&gt;"",E148&lt;&gt;""),F148/E148,"")</f>
      </c>
    </row>
    <row r="149" spans="1:11" s="7" customFormat="1" ht="27" customHeight="1">
      <c r="A149" s="33">
        <v>854</v>
      </c>
      <c r="B149" s="28"/>
      <c r="C149" s="29" t="s">
        <v>65</v>
      </c>
      <c r="D149" s="73"/>
      <c r="E149" s="57">
        <f aca="true" t="shared" si="51" ref="E149:J149">IF(SUM(E150,E152)&gt;0,SUM(E150,E152),"")</f>
        <v>35470</v>
      </c>
      <c r="F149" s="57">
        <f t="shared" si="51"/>
        <v>200</v>
      </c>
      <c r="G149" s="57">
        <f t="shared" si="51"/>
        <v>200</v>
      </c>
      <c r="H149" s="57">
        <f t="shared" si="51"/>
      </c>
      <c r="I149" s="57">
        <f t="shared" si="51"/>
      </c>
      <c r="J149" s="57">
        <f t="shared" si="51"/>
      </c>
      <c r="K149" s="322">
        <f t="shared" si="50"/>
        <v>0.00563856780377784</v>
      </c>
    </row>
    <row r="150" spans="1:11" s="7" customFormat="1" ht="27" customHeight="1">
      <c r="A150" s="125"/>
      <c r="B150" s="40">
        <v>85401</v>
      </c>
      <c r="C150" s="251" t="s">
        <v>278</v>
      </c>
      <c r="D150" s="78"/>
      <c r="E150" s="63">
        <f aca="true" t="shared" si="52" ref="E150:J152">IF(SUM(E151:E151)&gt;0,SUM(E151:E151),"")</f>
      </c>
      <c r="F150" s="63">
        <f t="shared" si="52"/>
        <v>200</v>
      </c>
      <c r="G150" s="63">
        <f t="shared" si="52"/>
        <v>200</v>
      </c>
      <c r="H150" s="63">
        <f t="shared" si="52"/>
      </c>
      <c r="I150" s="63">
        <f t="shared" si="52"/>
      </c>
      <c r="J150" s="63">
        <f t="shared" si="52"/>
      </c>
      <c r="K150" s="322">
        <f t="shared" si="50"/>
      </c>
    </row>
    <row r="151" spans="1:11" s="7" customFormat="1" ht="17.25" customHeight="1">
      <c r="A151" s="125"/>
      <c r="B151" s="168"/>
      <c r="C151" s="35" t="s">
        <v>6</v>
      </c>
      <c r="D151" s="307" t="s">
        <v>159</v>
      </c>
      <c r="E151" s="118"/>
      <c r="F151" s="53">
        <f>IF(miasto!F246&gt;0,miasto!F246,"")</f>
        <v>200</v>
      </c>
      <c r="G151" s="53">
        <f>IF(miasto!G246&gt;0,miasto!G246,"")</f>
        <v>200</v>
      </c>
      <c r="H151" s="118"/>
      <c r="I151" s="118"/>
      <c r="J151" s="306"/>
      <c r="K151" s="322">
        <f t="shared" si="50"/>
      </c>
    </row>
    <row r="152" spans="1:11" s="5" customFormat="1" ht="21" customHeight="1">
      <c r="A152" s="30"/>
      <c r="B152" s="40">
        <v>85495</v>
      </c>
      <c r="C152" s="41" t="s">
        <v>8</v>
      </c>
      <c r="D152" s="78"/>
      <c r="E152" s="63">
        <f t="shared" si="52"/>
        <v>35470</v>
      </c>
      <c r="F152" s="63">
        <f t="shared" si="52"/>
      </c>
      <c r="G152" s="63">
        <f t="shared" si="52"/>
      </c>
      <c r="H152" s="63">
        <f t="shared" si="52"/>
      </c>
      <c r="I152" s="63">
        <f t="shared" si="52"/>
      </c>
      <c r="J152" s="206">
        <f t="shared" si="52"/>
      </c>
      <c r="K152" s="322">
        <f t="shared" si="50"/>
      </c>
    </row>
    <row r="153" spans="1:11" s="4" customFormat="1" ht="40.5" customHeight="1" thickBot="1">
      <c r="A153" s="23"/>
      <c r="B153" s="24"/>
      <c r="C153" s="35" t="s">
        <v>116</v>
      </c>
      <c r="D153" s="76" t="s">
        <v>179</v>
      </c>
      <c r="E153" s="53">
        <f>IF(miasto!E255&gt;0,miasto!E255,"")</f>
        <v>35470</v>
      </c>
      <c r="F153" s="53">
        <f>IF(miasto!F255&gt;0,miasto!F255,"")</f>
      </c>
      <c r="G153" s="53">
        <f>IF(miasto!G255&gt;0,miasto!G255,"")</f>
      </c>
      <c r="H153" s="53">
        <f>IF(miasto!H255&gt;0,miasto!H255,"")</f>
      </c>
      <c r="I153" s="53">
        <f>IF(miasto!I255&gt;0,miasto!I255,"")</f>
      </c>
      <c r="J153" s="205">
        <f>IF(miasto!J255&gt;0,miasto!J255,"")</f>
      </c>
      <c r="K153" s="409">
        <f t="shared" si="50"/>
      </c>
    </row>
    <row r="154" spans="1:11" s="7" customFormat="1" ht="33" customHeight="1" thickBot="1">
      <c r="A154" s="33">
        <v>900</v>
      </c>
      <c r="B154" s="28"/>
      <c r="C154" s="29" t="s">
        <v>69</v>
      </c>
      <c r="D154" s="73"/>
      <c r="E154" s="57">
        <f aca="true" t="shared" si="53" ref="E154:J154">IF(SUM(E155,E162,E164,E166,E169,E171)&gt;0,SUM(E155,E162,E164,E166,E169,E171),"")</f>
        <v>4846413</v>
      </c>
      <c r="F154" s="57">
        <f t="shared" si="53"/>
        <v>13780471</v>
      </c>
      <c r="G154" s="57">
        <f t="shared" si="53"/>
        <v>3459534</v>
      </c>
      <c r="H154" s="57">
        <f t="shared" si="53"/>
      </c>
      <c r="I154" s="57">
        <f t="shared" si="53"/>
        <v>3461937</v>
      </c>
      <c r="J154" s="57">
        <f t="shared" si="53"/>
        <v>6859000</v>
      </c>
      <c r="K154" s="408">
        <f t="shared" si="50"/>
        <v>2.8434371977790582</v>
      </c>
    </row>
    <row r="155" spans="1:11" s="5" customFormat="1" ht="32.25" customHeight="1">
      <c r="A155" s="30"/>
      <c r="B155" s="34">
        <v>90001</v>
      </c>
      <c r="C155" s="19" t="s">
        <v>70</v>
      </c>
      <c r="D155" s="71"/>
      <c r="E155" s="52">
        <f aca="true" t="shared" si="54" ref="E155:J155">IF(SUM(E156:E161)&gt;0,SUM(E156:E161),"")</f>
        <v>3314698</v>
      </c>
      <c r="F155" s="52">
        <f t="shared" si="54"/>
        <v>13004996</v>
      </c>
      <c r="G155" s="52">
        <f t="shared" si="54"/>
        <v>3046270</v>
      </c>
      <c r="H155" s="52">
        <f t="shared" si="54"/>
      </c>
      <c r="I155" s="52">
        <f t="shared" si="54"/>
        <v>3099726</v>
      </c>
      <c r="J155" s="204">
        <f t="shared" si="54"/>
        <v>6859000</v>
      </c>
      <c r="K155" s="352">
        <f t="shared" si="50"/>
        <v>3.9234331453423508</v>
      </c>
    </row>
    <row r="156" spans="1:11" s="4" customFormat="1" ht="50.25" customHeight="1">
      <c r="A156" s="23"/>
      <c r="B156" s="24"/>
      <c r="C156" s="35" t="s">
        <v>293</v>
      </c>
      <c r="D156" s="76" t="s">
        <v>143</v>
      </c>
      <c r="E156" s="53">
        <f>IF(miasto!E259&gt;0,miasto!E259,"")</f>
        <v>310698</v>
      </c>
      <c r="F156" s="53">
        <f>IF(miasto!F259&gt;0,miasto!F259,"")</f>
        <v>2981000</v>
      </c>
      <c r="G156" s="53">
        <f>IF(miasto!G259&gt;0,miasto!G259,"")</f>
        <v>2981000</v>
      </c>
      <c r="H156" s="53">
        <f>IF(miasto!H259&gt;0,miasto!H259,"")</f>
      </c>
      <c r="I156" s="53">
        <f>IF(miasto!I259&gt;0,miasto!I259,"")</f>
      </c>
      <c r="J156" s="205">
        <f>IF(miasto!J259&gt;0,miasto!J259,"")</f>
      </c>
      <c r="K156" s="322">
        <f t="shared" si="50"/>
        <v>9.594525873999833</v>
      </c>
    </row>
    <row r="157" spans="1:11" s="4" customFormat="1" ht="39" customHeight="1">
      <c r="A157" s="23"/>
      <c r="B157" s="24"/>
      <c r="C157" s="35" t="s">
        <v>292</v>
      </c>
      <c r="D157" s="76" t="s">
        <v>143</v>
      </c>
      <c r="E157" s="53"/>
      <c r="F157" s="53">
        <f>IF(miasto!F260&gt;0,miasto!F260,"")</f>
        <v>65270</v>
      </c>
      <c r="G157" s="53">
        <f>IF(miasto!G260&gt;0,miasto!G260,"")</f>
        <v>65270</v>
      </c>
      <c r="H157" s="53"/>
      <c r="I157" s="53"/>
      <c r="J157" s="205"/>
      <c r="K157" s="322"/>
    </row>
    <row r="158" spans="1:11" s="4" customFormat="1" ht="28.5" customHeight="1">
      <c r="A158" s="23"/>
      <c r="B158" s="36"/>
      <c r="C158" s="35" t="s">
        <v>136</v>
      </c>
      <c r="D158" s="76" t="s">
        <v>290</v>
      </c>
      <c r="E158" s="53">
        <f>IF(miasto!E261&gt;0,miasto!E261,"")</f>
        <v>1431000</v>
      </c>
      <c r="F158" s="53">
        <f>IF(miasto!F261&gt;0,miasto!F261,"")</f>
        <v>6087000</v>
      </c>
      <c r="G158" s="53">
        <f>IF(miasto!G261&gt;0,miasto!G261,"")</f>
      </c>
      <c r="H158" s="53">
        <f>IF(miasto!H261&gt;0,miasto!H261,"")</f>
      </c>
      <c r="I158" s="53">
        <f>IF(miasto!I261&gt;0,miasto!I261,"")</f>
      </c>
      <c r="J158" s="205">
        <f>IF(miasto!J261&gt;0,miasto!J261,"")</f>
        <v>6087000</v>
      </c>
      <c r="K158" s="322">
        <f t="shared" si="50"/>
        <v>4.253668763102725</v>
      </c>
    </row>
    <row r="159" spans="1:11" s="4" customFormat="1" ht="39.75" customHeight="1">
      <c r="A159" s="23"/>
      <c r="B159" s="36"/>
      <c r="C159" s="35" t="s">
        <v>294</v>
      </c>
      <c r="D159" s="77" t="s">
        <v>290</v>
      </c>
      <c r="E159" s="53"/>
      <c r="F159" s="53">
        <f>IF(miasto!F262&gt;0,miasto!F262,"")</f>
        <v>772000</v>
      </c>
      <c r="G159" s="53"/>
      <c r="H159" s="53"/>
      <c r="I159" s="53"/>
      <c r="J159" s="205">
        <f>IF(miasto!J262&gt;0,miasto!J262,"")</f>
        <v>772000</v>
      </c>
      <c r="K159" s="322"/>
    </row>
    <row r="160" spans="1:11" s="4" customFormat="1" ht="51" customHeight="1">
      <c r="A160" s="23"/>
      <c r="B160" s="126"/>
      <c r="C160" s="35" t="s">
        <v>107</v>
      </c>
      <c r="D160" s="77" t="s">
        <v>316</v>
      </c>
      <c r="E160" s="53">
        <f>IF(miasto!E263&gt;0,miasto!E263,"")</f>
        <v>1063000</v>
      </c>
      <c r="F160" s="53">
        <f>IF(miasto!F263&gt;0,miasto!F263,"")</f>
        <v>2209726</v>
      </c>
      <c r="G160" s="53">
        <f>IF(miasto!G263&gt;0,miasto!G263,"")</f>
      </c>
      <c r="H160" s="53">
        <f>IF(miasto!H263&gt;0,miasto!H263,"")</f>
      </c>
      <c r="I160" s="53">
        <f>IF(miasto!I263&gt;0,miasto!I263,"")</f>
        <v>2209726</v>
      </c>
      <c r="J160" s="205">
        <f>IF(miasto!J263&gt;0,miasto!J263,"")</f>
      </c>
      <c r="K160" s="322">
        <f t="shared" si="50"/>
        <v>2.078763875823142</v>
      </c>
    </row>
    <row r="161" spans="1:11" s="4" customFormat="1" ht="38.25" customHeight="1">
      <c r="A161" s="23"/>
      <c r="B161" s="24"/>
      <c r="C161" s="42" t="s">
        <v>227</v>
      </c>
      <c r="D161" s="77" t="s">
        <v>226</v>
      </c>
      <c r="E161" s="53">
        <f>IF(miasto!E264&gt;0,miasto!E264,"")</f>
        <v>510000</v>
      </c>
      <c r="F161" s="53">
        <f>IF(miasto!F264&gt;0,miasto!F264,"")</f>
        <v>890000</v>
      </c>
      <c r="G161" s="53">
        <f>IF(miasto!G264&gt;0,miasto!G264,"")</f>
      </c>
      <c r="H161" s="53">
        <f>IF(miasto!H264&gt;0,miasto!H264,"")</f>
      </c>
      <c r="I161" s="53">
        <f>IF(miasto!I264&gt;0,miasto!I264,"")</f>
        <v>890000</v>
      </c>
      <c r="J161" s="205">
        <f>IF(miasto!J264&gt;0,miasto!J264,"")</f>
      </c>
      <c r="K161" s="322">
        <f t="shared" si="50"/>
        <v>1.7450980392156863</v>
      </c>
    </row>
    <row r="162" spans="1:11" s="5" customFormat="1" ht="21" customHeight="1">
      <c r="A162" s="30"/>
      <c r="B162" s="40">
        <v>90002</v>
      </c>
      <c r="C162" s="41" t="s">
        <v>71</v>
      </c>
      <c r="D162" s="78"/>
      <c r="E162" s="63">
        <f aca="true" t="shared" si="55" ref="E162:J162">IF(SUM(E163:E163)&gt;0,SUM(E163:E163),"")</f>
        <v>309000</v>
      </c>
      <c r="F162" s="63">
        <f t="shared" si="55"/>
        <v>312480</v>
      </c>
      <c r="G162" s="63">
        <f t="shared" si="55"/>
        <v>312480</v>
      </c>
      <c r="H162" s="63">
        <f t="shared" si="55"/>
      </c>
      <c r="I162" s="63">
        <f t="shared" si="55"/>
      </c>
      <c r="J162" s="206">
        <f t="shared" si="55"/>
      </c>
      <c r="K162" s="322">
        <f t="shared" si="50"/>
        <v>1.0112621359223302</v>
      </c>
    </row>
    <row r="163" spans="1:11" s="4" customFormat="1" ht="12.75">
      <c r="A163" s="23"/>
      <c r="B163" s="24"/>
      <c r="C163" s="35" t="s">
        <v>55</v>
      </c>
      <c r="D163" s="76" t="s">
        <v>180</v>
      </c>
      <c r="E163" s="53">
        <v>309000</v>
      </c>
      <c r="F163" s="53">
        <v>312480</v>
      </c>
      <c r="G163" s="53">
        <f>IF(miasto!G266&gt;0,miasto!G266,"")</f>
        <v>312480</v>
      </c>
      <c r="H163" s="53">
        <f>IF(miasto!H266&gt;0,miasto!H266,"")</f>
      </c>
      <c r="I163" s="53">
        <f>IF(miasto!I266&gt;0,miasto!I266,"")</f>
      </c>
      <c r="J163" s="205">
        <f>IF(miasto!J266&gt;0,miasto!J266,"")</f>
      </c>
      <c r="K163" s="322">
        <f t="shared" si="50"/>
        <v>1.0112621359223302</v>
      </c>
    </row>
    <row r="164" spans="1:11" s="5" customFormat="1" ht="35.25" customHeight="1">
      <c r="A164" s="30"/>
      <c r="B164" s="34">
        <v>90004</v>
      </c>
      <c r="C164" s="19" t="s">
        <v>72</v>
      </c>
      <c r="D164" s="71"/>
      <c r="E164" s="52">
        <f aca="true" t="shared" si="56" ref="E164:J164">IF(SUM(E165:E165)&gt;0,SUM(E165:E165),"")</f>
        <v>373247</v>
      </c>
      <c r="F164" s="52">
        <f t="shared" si="56"/>
        <v>362211</v>
      </c>
      <c r="G164" s="52">
        <f t="shared" si="56"/>
      </c>
      <c r="H164" s="52">
        <f t="shared" si="56"/>
      </c>
      <c r="I164" s="52">
        <f t="shared" si="56"/>
        <v>362211</v>
      </c>
      <c r="J164" s="52">
        <f t="shared" si="56"/>
      </c>
      <c r="K164" s="322">
        <f t="shared" si="50"/>
        <v>0.9704324482179361</v>
      </c>
    </row>
    <row r="165" spans="1:11" s="4" customFormat="1" ht="40.5" customHeight="1">
      <c r="A165" s="23"/>
      <c r="B165" s="36" t="s">
        <v>229</v>
      </c>
      <c r="C165" s="35" t="s">
        <v>104</v>
      </c>
      <c r="D165" s="77" t="s">
        <v>155</v>
      </c>
      <c r="E165" s="53">
        <f>IF(miasto!E270&gt;0,miasto!E270,"")</f>
        <v>373247</v>
      </c>
      <c r="F165" s="53">
        <f>IF(miasto!F270&gt;0,miasto!F270,"")</f>
        <v>362211</v>
      </c>
      <c r="G165" s="53"/>
      <c r="H165" s="53"/>
      <c r="I165" s="53">
        <f>IF(miasto!I270&gt;0,miasto!I270,"")</f>
        <v>362211</v>
      </c>
      <c r="J165" s="205"/>
      <c r="K165" s="322">
        <f t="shared" si="50"/>
        <v>0.9704324482179361</v>
      </c>
    </row>
    <row r="166" spans="1:11" s="5" customFormat="1" ht="26.25" customHeight="1">
      <c r="A166" s="30"/>
      <c r="B166" s="40">
        <v>90015</v>
      </c>
      <c r="C166" s="41" t="s">
        <v>73</v>
      </c>
      <c r="D166" s="78"/>
      <c r="E166" s="63">
        <f aca="true" t="shared" si="57" ref="E166:J166">IF(SUM(E167:E168)&gt;0,SUM(E167:E168),"")</f>
        <v>769000</v>
      </c>
      <c r="F166" s="63">
        <f>IF(SUM(F167:F168)&gt;0,SUM(F167:F168),"")</f>
      </c>
      <c r="G166" s="63">
        <f t="shared" si="57"/>
      </c>
      <c r="H166" s="63">
        <f t="shared" si="57"/>
      </c>
      <c r="I166" s="63">
        <f t="shared" si="57"/>
      </c>
      <c r="J166" s="206">
        <f t="shared" si="57"/>
      </c>
      <c r="K166" s="322">
        <f t="shared" si="50"/>
      </c>
    </row>
    <row r="167" spans="1:11" s="4" customFormat="1" ht="50.25" customHeight="1">
      <c r="A167" s="23"/>
      <c r="B167" s="24"/>
      <c r="C167" s="25" t="s">
        <v>106</v>
      </c>
      <c r="D167" s="76" t="s">
        <v>157</v>
      </c>
      <c r="E167" s="53">
        <f>IF(miasto!E273&gt;0,miasto!E273,"")</f>
        <v>625000</v>
      </c>
      <c r="F167" s="53">
        <f>IF(miasto!F273&gt;0,miasto!F273,"")</f>
      </c>
      <c r="G167" s="53">
        <f>IF(miasto!G273&gt;0,miasto!G273,"")</f>
      </c>
      <c r="H167" s="53">
        <f>IF(miasto!H273&gt;0,miasto!H273,"")</f>
      </c>
      <c r="I167" s="53">
        <f>IF(miasto!I273&gt;0,miasto!I273,"")</f>
      </c>
      <c r="J167" s="205">
        <f>IF(miasto!J273&gt;0,miasto!J273,"")</f>
      </c>
      <c r="K167" s="322">
        <f t="shared" si="50"/>
      </c>
    </row>
    <row r="168" spans="1:11" s="4" customFormat="1" ht="62.25" customHeight="1">
      <c r="A168" s="23"/>
      <c r="B168" s="36"/>
      <c r="C168" s="25" t="s">
        <v>118</v>
      </c>
      <c r="D168" s="76" t="s">
        <v>183</v>
      </c>
      <c r="E168" s="53">
        <f>IF(miasto!E274&gt;0,miasto!E274,"")</f>
        <v>144000</v>
      </c>
      <c r="F168" s="53">
        <f>IF(miasto!F274&gt;0,miasto!F274,"")</f>
      </c>
      <c r="G168" s="53">
        <f>IF(miasto!G274&gt;0,miasto!G274,"")</f>
      </c>
      <c r="H168" s="53">
        <f>IF(miasto!H274&gt;0,miasto!H274,"")</f>
      </c>
      <c r="I168" s="53">
        <f>IF(miasto!I274&gt;0,miasto!I274,"")</f>
      </c>
      <c r="J168" s="205">
        <f>IF(miasto!J274&gt;0,miasto!J274,"")</f>
      </c>
      <c r="K168" s="322">
        <f t="shared" si="50"/>
      </c>
    </row>
    <row r="169" spans="1:11" s="4" customFormat="1" ht="39" customHeight="1">
      <c r="A169" s="23"/>
      <c r="B169" s="188">
        <v>90020</v>
      </c>
      <c r="C169" s="189" t="s">
        <v>267</v>
      </c>
      <c r="D169" s="190"/>
      <c r="E169" s="63">
        <f aca="true" t="shared" si="58" ref="E169:J169">IF(SUM(E170:E170)&gt;0,SUM(E170:E170),"")</f>
        <v>4013</v>
      </c>
      <c r="F169" s="63">
        <f t="shared" si="58"/>
        <v>5000</v>
      </c>
      <c r="G169" s="63">
        <f t="shared" si="58"/>
        <v>5000</v>
      </c>
      <c r="H169" s="63">
        <f t="shared" si="58"/>
      </c>
      <c r="I169" s="63">
        <f t="shared" si="58"/>
      </c>
      <c r="J169" s="63">
        <f t="shared" si="58"/>
      </c>
      <c r="K169" s="322">
        <f t="shared" si="50"/>
        <v>1.24595066035385</v>
      </c>
    </row>
    <row r="170" spans="1:11" s="4" customFormat="1" ht="15.75" customHeight="1">
      <c r="A170" s="23"/>
      <c r="B170" s="24"/>
      <c r="C170" s="25" t="s">
        <v>269</v>
      </c>
      <c r="D170" s="76" t="s">
        <v>268</v>
      </c>
      <c r="E170" s="53">
        <f>IF(miasto!E276&gt;0,miasto!E276,"")</f>
        <v>4013</v>
      </c>
      <c r="F170" s="53">
        <f>IF(miasto!F276&gt;0,miasto!F276,"")</f>
        <v>5000</v>
      </c>
      <c r="G170" s="53">
        <f>IF(miasto!G276&gt;0,miasto!G276,"")</f>
        <v>5000</v>
      </c>
      <c r="H170" s="53"/>
      <c r="I170" s="53"/>
      <c r="J170" s="205"/>
      <c r="K170" s="322">
        <f t="shared" si="50"/>
        <v>1.24595066035385</v>
      </c>
    </row>
    <row r="171" spans="1:11" s="5" customFormat="1" ht="20.25" customHeight="1">
      <c r="A171" s="30"/>
      <c r="B171" s="34">
        <v>90095</v>
      </c>
      <c r="C171" s="19" t="s">
        <v>8</v>
      </c>
      <c r="D171" s="71"/>
      <c r="E171" s="52">
        <f aca="true" t="shared" si="59" ref="E171:J171">IF(SUM(E172:E174)&gt;0,SUM(E172:E174),"")</f>
        <v>76455</v>
      </c>
      <c r="F171" s="52">
        <f t="shared" si="59"/>
        <v>95784</v>
      </c>
      <c r="G171" s="52">
        <f t="shared" si="59"/>
        <v>95784</v>
      </c>
      <c r="H171" s="52">
        <f t="shared" si="59"/>
      </c>
      <c r="I171" s="52">
        <f t="shared" si="59"/>
      </c>
      <c r="J171" s="52">
        <f t="shared" si="59"/>
      </c>
      <c r="K171" s="322">
        <f t="shared" si="50"/>
        <v>1.2528153815970178</v>
      </c>
    </row>
    <row r="172" spans="1:11" s="4" customFormat="1" ht="25.5" customHeight="1">
      <c r="A172" s="23"/>
      <c r="B172" s="24"/>
      <c r="C172" s="35" t="s">
        <v>74</v>
      </c>
      <c r="D172" s="76" t="s">
        <v>184</v>
      </c>
      <c r="E172" s="53">
        <f>IF(miasto!E278&gt;0,miasto!E278,"")</f>
        <v>40184</v>
      </c>
      <c r="F172" s="53">
        <f>IF(miasto!F278&gt;0,miasto!F278,"")</f>
        <v>40068</v>
      </c>
      <c r="G172" s="53">
        <f>IF(miasto!G278&gt;0,miasto!G278,"")</f>
        <v>40068</v>
      </c>
      <c r="H172" s="53">
        <f>IF(miasto!H278&gt;0,miasto!H278,"")</f>
      </c>
      <c r="I172" s="53">
        <f>IF(miasto!I278&gt;0,miasto!I278,"")</f>
      </c>
      <c r="J172" s="210"/>
      <c r="K172" s="322">
        <f t="shared" si="50"/>
        <v>0.9971132789169819</v>
      </c>
    </row>
    <row r="173" spans="1:11" s="4" customFormat="1" ht="75.75" customHeight="1" thickBot="1">
      <c r="A173" s="23"/>
      <c r="B173" s="24"/>
      <c r="C173" s="84" t="s">
        <v>128</v>
      </c>
      <c r="D173" s="79" t="s">
        <v>148</v>
      </c>
      <c r="E173" s="404">
        <f>IF(miasto!E279&gt;0,miasto!E279,"")</f>
        <v>36271</v>
      </c>
      <c r="F173" s="404">
        <f>IF(miasto!F279&gt;0,miasto!F279,"")</f>
        <v>35680</v>
      </c>
      <c r="G173" s="404">
        <f>IF(miasto!G279&gt;0,miasto!G279,"")</f>
        <v>35680</v>
      </c>
      <c r="H173" s="404">
        <f>IF(miasto!H279&gt;0,miasto!H279,"")</f>
      </c>
      <c r="I173" s="404">
        <f>IF(miasto!I279&gt;0,miasto!I279,"")</f>
      </c>
      <c r="J173" s="405">
        <f>IF(miasto!J279&gt;0,miasto!J279,"")</f>
      </c>
      <c r="K173" s="353">
        <f t="shared" si="50"/>
        <v>0.9837059910121033</v>
      </c>
    </row>
    <row r="174" spans="1:11" s="4" customFormat="1" ht="51.75" customHeight="1" thickBot="1">
      <c r="A174" s="406"/>
      <c r="B174" s="407"/>
      <c r="C174" s="35" t="s">
        <v>107</v>
      </c>
      <c r="D174" s="75" t="s">
        <v>162</v>
      </c>
      <c r="E174" s="211"/>
      <c r="F174" s="211">
        <f>IF(miasto!F280&gt;0,miasto!F280,"")</f>
        <v>20036</v>
      </c>
      <c r="G174" s="211">
        <f>IF(miasto!G280&gt;0,miasto!G280,"")</f>
        <v>20036</v>
      </c>
      <c r="H174" s="211"/>
      <c r="I174" s="211"/>
      <c r="J174" s="211"/>
      <c r="K174" s="353">
        <f t="shared" si="50"/>
      </c>
    </row>
    <row r="175" spans="1:11" s="4" customFormat="1" ht="34.5" customHeight="1" thickBot="1">
      <c r="A175" s="350">
        <v>921</v>
      </c>
      <c r="B175" s="349"/>
      <c r="C175" s="17" t="s">
        <v>75</v>
      </c>
      <c r="D175" s="351"/>
      <c r="E175" s="51">
        <f aca="true" t="shared" si="60" ref="E175:J175">IF(SUM(E176:E176)&gt;0,SUM(E176:E176,),"")</f>
        <v>50000</v>
      </c>
      <c r="F175" s="51">
        <f>IF(SUM(F176:F176)&gt;0,SUM(F176:F176,),"")</f>
      </c>
      <c r="G175" s="51">
        <f t="shared" si="60"/>
      </c>
      <c r="H175" s="51">
        <f t="shared" si="60"/>
      </c>
      <c r="I175" s="51">
        <f t="shared" si="60"/>
      </c>
      <c r="J175" s="51">
        <f t="shared" si="60"/>
      </c>
      <c r="K175" s="408">
        <f t="shared" si="50"/>
      </c>
    </row>
    <row r="176" spans="1:11" s="4" customFormat="1" ht="21.75" customHeight="1">
      <c r="A176" s="23"/>
      <c r="B176" s="354">
        <v>92195</v>
      </c>
      <c r="C176" s="110" t="s">
        <v>8</v>
      </c>
      <c r="D176" s="111"/>
      <c r="E176" s="52">
        <f aca="true" t="shared" si="61" ref="E176:J176">IF(SUM(E177:E177)&gt;0,SUM(E177:E177),"")</f>
        <v>50000</v>
      </c>
      <c r="F176" s="52">
        <f t="shared" si="61"/>
      </c>
      <c r="G176" s="52">
        <f t="shared" si="61"/>
      </c>
      <c r="H176" s="52">
        <f t="shared" si="61"/>
      </c>
      <c r="I176" s="52">
        <f t="shared" si="61"/>
      </c>
      <c r="J176" s="52">
        <f t="shared" si="61"/>
      </c>
      <c r="K176" s="352">
        <f t="shared" si="50"/>
      </c>
    </row>
    <row r="177" spans="1:11" s="4" customFormat="1" ht="54" customHeight="1" thickBot="1">
      <c r="A177" s="23"/>
      <c r="B177" s="24"/>
      <c r="C177" s="346" t="s">
        <v>287</v>
      </c>
      <c r="D177" s="79" t="s">
        <v>286</v>
      </c>
      <c r="E177" s="404">
        <f>IF(miasto!E298&gt;0,miasto!E298,"")</f>
        <v>50000</v>
      </c>
      <c r="F177" s="404"/>
      <c r="G177" s="404"/>
      <c r="H177" s="404"/>
      <c r="I177" s="404"/>
      <c r="J177" s="404"/>
      <c r="K177" s="409">
        <f t="shared" si="50"/>
      </c>
    </row>
    <row r="178" spans="1:11" s="4" customFormat="1" ht="30" customHeight="1" thickBot="1">
      <c r="A178" s="494">
        <v>926</v>
      </c>
      <c r="B178" s="508"/>
      <c r="C178" s="509" t="s">
        <v>296</v>
      </c>
      <c r="D178" s="496"/>
      <c r="E178" s="497">
        <f aca="true" t="shared" si="62" ref="E178:J178">IF(SUM(E179:E179)&gt;0,SUM(E179:E179,),"")</f>
      </c>
      <c r="F178" s="497">
        <f t="shared" si="62"/>
        <v>944400</v>
      </c>
      <c r="G178" s="497">
        <f t="shared" si="62"/>
        <v>944400</v>
      </c>
      <c r="H178" s="497">
        <f t="shared" si="62"/>
      </c>
      <c r="I178" s="497">
        <f t="shared" si="62"/>
      </c>
      <c r="J178" s="497">
        <f t="shared" si="62"/>
      </c>
      <c r="K178" s="408">
        <f t="shared" si="50"/>
      </c>
    </row>
    <row r="179" spans="1:11" s="4" customFormat="1" ht="30.75" customHeight="1">
      <c r="A179" s="506"/>
      <c r="B179" s="507">
        <v>92695</v>
      </c>
      <c r="C179" s="504" t="s">
        <v>8</v>
      </c>
      <c r="D179" s="115"/>
      <c r="E179" s="63">
        <f aca="true" t="shared" si="63" ref="E179:J179">IF(SUM(E180:E181)&gt;0,SUM(E180:E181),"")</f>
      </c>
      <c r="F179" s="63">
        <f t="shared" si="63"/>
        <v>944400</v>
      </c>
      <c r="G179" s="63">
        <f t="shared" si="63"/>
        <v>944400</v>
      </c>
      <c r="H179" s="63">
        <f t="shared" si="63"/>
      </c>
      <c r="I179" s="63">
        <f t="shared" si="63"/>
      </c>
      <c r="J179" s="63">
        <f t="shared" si="63"/>
      </c>
      <c r="K179" s="503">
        <f t="shared" si="50"/>
      </c>
    </row>
    <row r="180" spans="1:11" s="4" customFormat="1" ht="57" customHeight="1" thickBot="1">
      <c r="A180" s="23"/>
      <c r="B180" s="126"/>
      <c r="C180" s="35" t="s">
        <v>300</v>
      </c>
      <c r="D180" s="76" t="s">
        <v>143</v>
      </c>
      <c r="E180" s="53"/>
      <c r="F180" s="501">
        <f>IF(miasto!F301&gt;0,miasto!F301,"")</f>
        <v>544400</v>
      </c>
      <c r="G180" s="53">
        <f>IF(miasto!G301&gt;0,miasto!G301,"")</f>
        <v>544400</v>
      </c>
      <c r="H180" s="53"/>
      <c r="I180" s="53"/>
      <c r="J180" s="53"/>
      <c r="K180" s="322">
        <f t="shared" si="50"/>
      </c>
    </row>
    <row r="181" spans="1:11" s="4" customFormat="1" ht="66" customHeight="1" thickBot="1">
      <c r="A181" s="23"/>
      <c r="B181" s="24"/>
      <c r="C181" s="42" t="s">
        <v>301</v>
      </c>
      <c r="D181" s="347" t="s">
        <v>143</v>
      </c>
      <c r="E181" s="501"/>
      <c r="F181" s="501">
        <f>IF(miasto!F302&gt;0,miasto!F302,"")</f>
        <v>400000</v>
      </c>
      <c r="G181" s="501">
        <f>IF(miasto!G302&gt;0,miasto!G302,"")</f>
        <v>400000</v>
      </c>
      <c r="H181" s="502"/>
      <c r="I181" s="502"/>
      <c r="J181" s="502"/>
      <c r="K181" s="503">
        <f t="shared" si="50"/>
      </c>
    </row>
    <row r="182" spans="1:11" s="10" customFormat="1" ht="38.25" customHeight="1" thickBot="1">
      <c r="A182" s="46"/>
      <c r="B182" s="47"/>
      <c r="C182" s="48" t="s">
        <v>80</v>
      </c>
      <c r="D182" s="82"/>
      <c r="E182" s="107">
        <f aca="true" t="shared" si="64" ref="E182:J182">IF(SUM(E13,E16,E23,E36,E49,E57,E60,E85,E100,E116,E121,E145,E149,E154,E175,E179)&gt;0,SUM(E13,E16,E23,E36,E49,E57,E60,E85,E100,E116,E121,E145,E149,E154,E175,E179),"")</f>
        <v>82551199</v>
      </c>
      <c r="F182" s="107">
        <f t="shared" si="64"/>
        <v>91504972</v>
      </c>
      <c r="G182" s="107">
        <f t="shared" si="64"/>
        <v>46468468</v>
      </c>
      <c r="H182" s="107">
        <f t="shared" si="64"/>
        <v>30081698</v>
      </c>
      <c r="I182" s="107">
        <f t="shared" si="64"/>
        <v>8095806</v>
      </c>
      <c r="J182" s="107">
        <f t="shared" si="64"/>
        <v>6859000</v>
      </c>
      <c r="K182" s="408">
        <f t="shared" si="50"/>
        <v>1.1084632701700674</v>
      </c>
    </row>
    <row r="183" spans="1:11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4"/>
    </row>
    <row r="184" s="4" customFormat="1" ht="12.75"/>
  </sheetData>
  <printOptions/>
  <pageMargins left="0.7874015748031497" right="0.7874015748031497" top="0.984251968503937" bottom="0.984251968503937" header="0.5118110236220472" footer="0.1968503937007874"/>
  <pageSetup horizontalDpi="240" verticalDpi="240" orientation="landscape" paperSize="9" scale="8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zoomScale="75" zoomScaleNormal="75" workbookViewId="0" topLeftCell="A190">
      <pane ySplit="3825" topLeftCell="BM337" activePane="topLeft" state="split"/>
      <selection pane="topLeft" activeCell="I3" sqref="I3"/>
      <selection pane="bottomLeft" activeCell="D343" sqref="D343:D34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13.75390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4.625" style="0" customWidth="1"/>
  </cols>
  <sheetData>
    <row r="1" spans="1:10" ht="12.75">
      <c r="A1" s="66"/>
      <c r="B1" s="66"/>
      <c r="C1" s="66"/>
      <c r="D1" s="66"/>
      <c r="E1" s="66"/>
      <c r="F1" s="66"/>
      <c r="G1" s="66"/>
      <c r="H1" s="66"/>
      <c r="I1" s="66" t="s">
        <v>309</v>
      </c>
      <c r="J1" s="66"/>
    </row>
    <row r="2" spans="1:10" ht="12.75">
      <c r="A2" s="66"/>
      <c r="B2" s="66"/>
      <c r="C2" s="66"/>
      <c r="D2" s="66"/>
      <c r="E2" s="66"/>
      <c r="F2" s="66"/>
      <c r="G2" s="66"/>
      <c r="H2" s="66"/>
      <c r="I2" s="66" t="s">
        <v>317</v>
      </c>
      <c r="J2" s="66"/>
    </row>
    <row r="3" spans="1:10" ht="12.75">
      <c r="A3" s="66"/>
      <c r="B3" s="66"/>
      <c r="C3" s="66"/>
      <c r="D3" s="66"/>
      <c r="E3" s="66"/>
      <c r="F3" s="66"/>
      <c r="G3" s="66"/>
      <c r="H3" s="66"/>
      <c r="I3" s="66" t="s">
        <v>193</v>
      </c>
      <c r="J3" s="66"/>
    </row>
    <row r="4" spans="1:10" ht="12.75">
      <c r="A4" s="66"/>
      <c r="B4" s="66"/>
      <c r="C4" s="66"/>
      <c r="D4" s="66"/>
      <c r="E4" s="66"/>
      <c r="F4" s="66"/>
      <c r="G4" s="66"/>
      <c r="H4" s="66"/>
      <c r="I4" s="66" t="s">
        <v>304</v>
      </c>
      <c r="J4" s="66"/>
    </row>
    <row r="5" spans="1:10" ht="12.7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s="2" customFormat="1" ht="20.25">
      <c r="A7" s="67"/>
      <c r="B7" s="68"/>
      <c r="C7" s="69" t="s">
        <v>239</v>
      </c>
      <c r="D7" s="67"/>
      <c r="E7" s="68"/>
      <c r="F7" s="68"/>
      <c r="G7" s="68"/>
      <c r="H7" s="68"/>
      <c r="I7" s="68"/>
      <c r="J7" s="68"/>
    </row>
    <row r="8" spans="1:10" ht="12.75">
      <c r="A8" s="66"/>
      <c r="B8" s="66"/>
      <c r="C8" s="66"/>
      <c r="D8" s="66"/>
      <c r="E8" s="70"/>
      <c r="F8" s="70"/>
      <c r="G8" s="70"/>
      <c r="H8" s="70"/>
      <c r="I8" s="70"/>
      <c r="J8" s="70"/>
    </row>
    <row r="9" spans="1:5" ht="13.5" thickBot="1">
      <c r="A9" s="66"/>
      <c r="B9" s="66"/>
      <c r="C9" s="66"/>
      <c r="D9" s="66"/>
      <c r="E9" s="70"/>
    </row>
    <row r="10" spans="1:11" ht="27" customHeight="1">
      <c r="A10" s="135" t="s">
        <v>0</v>
      </c>
      <c r="B10" s="136" t="s">
        <v>1</v>
      </c>
      <c r="C10" s="411" t="s">
        <v>2</v>
      </c>
      <c r="D10" s="145" t="s">
        <v>3</v>
      </c>
      <c r="E10" s="133" t="s">
        <v>217</v>
      </c>
      <c r="F10" s="132"/>
      <c r="G10" s="132"/>
      <c r="H10" s="128"/>
      <c r="I10" s="138"/>
      <c r="J10" s="200"/>
      <c r="K10" s="454"/>
    </row>
    <row r="11" spans="1:11" ht="73.5" customHeight="1" thickBot="1">
      <c r="A11" s="86"/>
      <c r="B11" s="87"/>
      <c r="C11" s="412"/>
      <c r="D11" s="158"/>
      <c r="E11" s="131" t="s">
        <v>240</v>
      </c>
      <c r="F11" s="131" t="s">
        <v>216</v>
      </c>
      <c r="G11" s="131" t="s">
        <v>215</v>
      </c>
      <c r="H11" s="139" t="s">
        <v>238</v>
      </c>
      <c r="I11" s="177" t="s">
        <v>209</v>
      </c>
      <c r="J11" s="201" t="s">
        <v>221</v>
      </c>
      <c r="K11" s="177" t="s">
        <v>280</v>
      </c>
    </row>
    <row r="12" spans="1:11" ht="15" customHeight="1" thickBot="1">
      <c r="A12" s="13">
        <v>1</v>
      </c>
      <c r="B12" s="11">
        <v>2</v>
      </c>
      <c r="C12" s="413">
        <v>3</v>
      </c>
      <c r="D12" s="164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202">
        <v>10</v>
      </c>
      <c r="K12" s="331"/>
    </row>
    <row r="13" spans="1:11" ht="22.5" customHeight="1" thickBot="1">
      <c r="A13" s="15" t="s">
        <v>4</v>
      </c>
      <c r="B13" s="28"/>
      <c r="C13" s="414" t="s">
        <v>246</v>
      </c>
      <c r="D13" s="431"/>
      <c r="E13" s="51">
        <f aca="true" t="shared" si="0" ref="E13:J13">IF(SUM(E14:E14)&gt;0,SUM(E14:E14),"")</f>
        <v>302872</v>
      </c>
      <c r="F13" s="51">
        <f t="shared" si="0"/>
      </c>
      <c r="G13" s="51">
        <f t="shared" si="0"/>
      </c>
      <c r="H13" s="51">
        <f t="shared" si="0"/>
      </c>
      <c r="I13" s="51">
        <f t="shared" si="0"/>
      </c>
      <c r="J13" s="323">
        <f t="shared" si="0"/>
      </c>
      <c r="K13" s="353">
        <f aca="true" t="shared" si="1" ref="K13:K79">IF(AND(F13&lt;&gt;"",E13&lt;&gt;""),F13/E13,"")</f>
      </c>
    </row>
    <row r="14" spans="1:11" ht="22.5" customHeight="1" thickBot="1">
      <c r="A14" s="215"/>
      <c r="B14" s="240" t="s">
        <v>245</v>
      </c>
      <c r="C14" s="415" t="s">
        <v>243</v>
      </c>
      <c r="D14" s="432"/>
      <c r="E14" s="52">
        <f aca="true" t="shared" si="2" ref="E14:J14">IF(SUM(E15:E16)&gt;0,SUM(E15:E16),"")</f>
        <v>302872</v>
      </c>
      <c r="F14" s="52">
        <f t="shared" si="2"/>
      </c>
      <c r="G14" s="52">
        <f t="shared" si="2"/>
      </c>
      <c r="H14" s="52">
        <f t="shared" si="2"/>
      </c>
      <c r="I14" s="52">
        <f t="shared" si="2"/>
      </c>
      <c r="J14" s="204">
        <f t="shared" si="2"/>
      </c>
      <c r="K14" s="353">
        <f t="shared" si="1"/>
      </c>
    </row>
    <row r="15" spans="1:11" ht="17.25" customHeight="1" thickBot="1">
      <c r="A15" s="215"/>
      <c r="B15" s="178"/>
      <c r="C15" s="416" t="s">
        <v>6</v>
      </c>
      <c r="D15" s="433" t="s">
        <v>159</v>
      </c>
      <c r="E15" s="59">
        <f>IF(miasto!E15&gt;0,miasto!E15,"")</f>
        <v>436</v>
      </c>
      <c r="F15" s="120"/>
      <c r="G15" s="59"/>
      <c r="H15" s="120"/>
      <c r="I15" s="120"/>
      <c r="J15" s="324"/>
      <c r="K15" s="353">
        <f t="shared" si="1"/>
      </c>
    </row>
    <row r="16" spans="1:11" ht="64.5" customHeight="1" thickBot="1">
      <c r="A16" s="255"/>
      <c r="B16" s="256"/>
      <c r="C16" s="417" t="s">
        <v>124</v>
      </c>
      <c r="D16" s="434" t="s">
        <v>152</v>
      </c>
      <c r="E16" s="257">
        <f>IF(miasto!E16&gt;0,miasto!E16,"")</f>
        <v>302436</v>
      </c>
      <c r="F16" s="258"/>
      <c r="G16" s="258"/>
      <c r="H16" s="258"/>
      <c r="I16" s="257"/>
      <c r="J16" s="325"/>
      <c r="K16" s="353">
        <f t="shared" si="1"/>
      </c>
    </row>
    <row r="17" spans="1:11" ht="27" customHeight="1" thickBot="1">
      <c r="A17" s="241" t="s">
        <v>10</v>
      </c>
      <c r="B17" s="242"/>
      <c r="C17" s="418" t="s">
        <v>11</v>
      </c>
      <c r="D17" s="435"/>
      <c r="E17" s="51">
        <f aca="true" t="shared" si="3" ref="E17:J17">IF(SUM(E18:E18)&gt;0,SUM(E18:E18),"")</f>
        <v>1000</v>
      </c>
      <c r="F17" s="51">
        <f t="shared" si="3"/>
        <v>1000</v>
      </c>
      <c r="G17" s="51">
        <f t="shared" si="3"/>
        <v>1000</v>
      </c>
      <c r="H17" s="51">
        <f t="shared" si="3"/>
      </c>
      <c r="I17" s="51">
        <f t="shared" si="3"/>
      </c>
      <c r="J17" s="323">
        <f t="shared" si="3"/>
      </c>
      <c r="K17" s="353">
        <f t="shared" si="1"/>
        <v>1</v>
      </c>
    </row>
    <row r="18" spans="1:11" ht="18" customHeight="1" thickBot="1">
      <c r="A18" s="30"/>
      <c r="B18" s="18" t="s">
        <v>12</v>
      </c>
      <c r="C18" s="419" t="s">
        <v>8</v>
      </c>
      <c r="D18" s="436"/>
      <c r="E18" s="52">
        <f aca="true" t="shared" si="4" ref="E18:J18">IF(SUM(E19:E19)&gt;0,SUM(E19:E19),"")</f>
        <v>1000</v>
      </c>
      <c r="F18" s="52">
        <f t="shared" si="4"/>
        <v>1000</v>
      </c>
      <c r="G18" s="52">
        <f t="shared" si="4"/>
        <v>1000</v>
      </c>
      <c r="H18" s="52">
        <f t="shared" si="4"/>
      </c>
      <c r="I18" s="52">
        <f t="shared" si="4"/>
      </c>
      <c r="J18" s="204">
        <f t="shared" si="4"/>
      </c>
      <c r="K18" s="353">
        <f t="shared" si="1"/>
        <v>1</v>
      </c>
    </row>
    <row r="19" spans="1:11" ht="65.25" customHeight="1" thickBot="1">
      <c r="A19" s="23"/>
      <c r="B19" s="21"/>
      <c r="C19" s="420" t="s">
        <v>122</v>
      </c>
      <c r="D19" s="437" t="s">
        <v>142</v>
      </c>
      <c r="E19" s="59">
        <f>IF(miasto!E21&gt;0,miasto!E21,"")</f>
        <v>1000</v>
      </c>
      <c r="F19" s="59">
        <f>IF(miasto!F21&gt;0,miasto!F21,"")</f>
        <v>1000</v>
      </c>
      <c r="G19" s="59">
        <f>IF(miasto!G21&gt;0,miasto!G21,"")</f>
        <v>1000</v>
      </c>
      <c r="H19" s="59">
        <f>IF(miasto!H21&gt;0,miasto!H21,"")</f>
      </c>
      <c r="I19" s="59">
        <f>IF(miasto!I21&gt;0,miasto!I21,"")</f>
      </c>
      <c r="J19" s="326"/>
      <c r="K19" s="353">
        <f t="shared" si="1"/>
        <v>1</v>
      </c>
    </row>
    <row r="20" spans="1:11" ht="22.5" customHeight="1" thickBot="1">
      <c r="A20" s="33">
        <v>600</v>
      </c>
      <c r="B20" s="28"/>
      <c r="C20" s="414" t="s">
        <v>13</v>
      </c>
      <c r="D20" s="431"/>
      <c r="E20" s="57">
        <f aca="true" t="shared" si="5" ref="E20:J20">IF(SUM(E21)&gt;0,SUM(E21),"")</f>
      </c>
      <c r="F20" s="57">
        <f t="shared" si="5"/>
        <v>1257000</v>
      </c>
      <c r="G20" s="57">
        <f t="shared" si="5"/>
      </c>
      <c r="H20" s="57">
        <f t="shared" si="5"/>
      </c>
      <c r="I20" s="57">
        <f t="shared" si="5"/>
      </c>
      <c r="J20" s="203">
        <f t="shared" si="5"/>
        <v>1257000</v>
      </c>
      <c r="K20" s="353">
        <f t="shared" si="1"/>
      </c>
    </row>
    <row r="21" spans="1:11" ht="18" customHeight="1" thickBot="1">
      <c r="A21" s="37"/>
      <c r="B21" s="34">
        <v>60014</v>
      </c>
      <c r="C21" s="419" t="s">
        <v>14</v>
      </c>
      <c r="D21" s="436"/>
      <c r="E21" s="52">
        <f aca="true" t="shared" si="6" ref="E21:J21">IF(SUM(E22:E22)&gt;0,SUM(E22:E22),"")</f>
      </c>
      <c r="F21" s="52">
        <f t="shared" si="6"/>
        <v>1257000</v>
      </c>
      <c r="G21" s="52">
        <f t="shared" si="6"/>
      </c>
      <c r="H21" s="52">
        <f t="shared" si="6"/>
      </c>
      <c r="I21" s="52">
        <f t="shared" si="6"/>
      </c>
      <c r="J21" s="204">
        <f t="shared" si="6"/>
        <v>1257000</v>
      </c>
      <c r="K21" s="353">
        <f t="shared" si="1"/>
      </c>
    </row>
    <row r="22" spans="1:11" ht="38.25" customHeight="1" thickBot="1">
      <c r="A22" s="23"/>
      <c r="B22" s="259"/>
      <c r="C22" s="420" t="s">
        <v>96</v>
      </c>
      <c r="D22" s="437" t="s">
        <v>290</v>
      </c>
      <c r="E22" s="59"/>
      <c r="F22" s="59">
        <f>IF(miasto!F26&gt;0,miasto!F26,"")</f>
        <v>1257000</v>
      </c>
      <c r="G22" s="59">
        <f>IF(miasto!G26&gt;0,miasto!G26,"")</f>
      </c>
      <c r="H22" s="59">
        <f>IF(miasto!H26&gt;0,miasto!H26,"")</f>
      </c>
      <c r="I22" s="59">
        <f>IF(miasto!I26&gt;0,miasto!I26,"")</f>
      </c>
      <c r="J22" s="399">
        <f>F22</f>
        <v>1257000</v>
      </c>
      <c r="K22" s="353">
        <f t="shared" si="1"/>
      </c>
    </row>
    <row r="23" spans="1:11" ht="21.75" customHeight="1" thickBot="1">
      <c r="A23" s="33">
        <v>700</v>
      </c>
      <c r="B23" s="16"/>
      <c r="C23" s="414" t="s">
        <v>17</v>
      </c>
      <c r="D23" s="431"/>
      <c r="E23" s="57">
        <f aca="true" t="shared" si="7" ref="E23:J23">IF(SUM(E24)&gt;0,SUM(E24),"")</f>
        <v>120950</v>
      </c>
      <c r="F23" s="57">
        <f t="shared" si="7"/>
        <v>204600</v>
      </c>
      <c r="G23" s="57">
        <f t="shared" si="7"/>
        <v>164600</v>
      </c>
      <c r="H23" s="57">
        <f t="shared" si="7"/>
      </c>
      <c r="I23" s="57">
        <f t="shared" si="7"/>
        <v>40000</v>
      </c>
      <c r="J23" s="203">
        <f t="shared" si="7"/>
      </c>
      <c r="K23" s="353">
        <f t="shared" si="1"/>
        <v>1.6916081025217031</v>
      </c>
    </row>
    <row r="24" spans="1:11" ht="27" customHeight="1" thickBot="1">
      <c r="A24" s="37"/>
      <c r="B24" s="34">
        <v>70005</v>
      </c>
      <c r="C24" s="419" t="s">
        <v>18</v>
      </c>
      <c r="D24" s="436"/>
      <c r="E24" s="52">
        <f aca="true" t="shared" si="8" ref="E24:J24">IF(SUM(E25:E26)&gt;0,SUM(E25:E26),"")</f>
        <v>120950</v>
      </c>
      <c r="F24" s="52">
        <f t="shared" si="8"/>
        <v>204600</v>
      </c>
      <c r="G24" s="52">
        <f t="shared" si="8"/>
        <v>164600</v>
      </c>
      <c r="H24" s="52">
        <f t="shared" si="8"/>
      </c>
      <c r="I24" s="52">
        <f t="shared" si="8"/>
        <v>40000</v>
      </c>
      <c r="J24" s="204">
        <f t="shared" si="8"/>
      </c>
      <c r="K24" s="353">
        <f t="shared" si="1"/>
        <v>1.6916081025217031</v>
      </c>
    </row>
    <row r="25" spans="1:11" ht="63.75" customHeight="1" thickBot="1">
      <c r="A25" s="23"/>
      <c r="B25" s="24"/>
      <c r="C25" s="421" t="s">
        <v>95</v>
      </c>
      <c r="D25" s="438" t="s">
        <v>152</v>
      </c>
      <c r="E25" s="59">
        <f>IF(miasto!E41&gt;0,miasto!E41,"")</f>
        <v>78000</v>
      </c>
      <c r="F25" s="59">
        <f>IF(miasto!F41&gt;0,miasto!F41,"")</f>
        <v>40000</v>
      </c>
      <c r="G25" s="59">
        <f>IF(miasto!G41&gt;0,miasto!G41,"")</f>
      </c>
      <c r="H25" s="59">
        <f>IF(miasto!H41&gt;0,miasto!H41,"")</f>
      </c>
      <c r="I25" s="59">
        <f>IF(miasto!I41&gt;0,miasto!I41,"")</f>
        <v>40000</v>
      </c>
      <c r="J25" s="327"/>
      <c r="K25" s="353">
        <f t="shared" si="1"/>
        <v>0.5128205128205128</v>
      </c>
    </row>
    <row r="26" spans="1:11" ht="65.25" customHeight="1" thickBot="1">
      <c r="A26" s="23"/>
      <c r="B26" s="24"/>
      <c r="C26" s="422" t="s">
        <v>285</v>
      </c>
      <c r="D26" s="438" t="s">
        <v>153</v>
      </c>
      <c r="E26" s="59">
        <f>IF(miasto!E42&gt;0,miasto!E42,"")</f>
        <v>42950</v>
      </c>
      <c r="F26" s="59">
        <f>IF(miasto!F42&gt;0,miasto!F42,"")</f>
        <v>164600</v>
      </c>
      <c r="G26" s="59">
        <f>IF(miasto!G42&gt;0,miasto!G42,"")</f>
        <v>164600</v>
      </c>
      <c r="H26" s="59">
        <f>IF(miasto!H42&gt;0,miasto!H42,"")</f>
      </c>
      <c r="I26" s="59">
        <f>IF(miasto!I42&gt;0,miasto!I42,"")</f>
      </c>
      <c r="J26" s="326"/>
      <c r="K26" s="353">
        <f t="shared" si="1"/>
        <v>3.8323632130384166</v>
      </c>
    </row>
    <row r="27" spans="1:11" ht="21.75" customHeight="1" thickBot="1">
      <c r="A27" s="33">
        <v>710</v>
      </c>
      <c r="B27" s="28"/>
      <c r="C27" s="414" t="s">
        <v>21</v>
      </c>
      <c r="D27" s="431"/>
      <c r="E27" s="57">
        <f aca="true" t="shared" si="9" ref="E27:J27">IF(SUM(E28,E30,E34)&gt;0,SUM(E28,E30,E34),"")</f>
        <v>246087</v>
      </c>
      <c r="F27" s="57">
        <f t="shared" si="9"/>
        <v>251000</v>
      </c>
      <c r="G27" s="57">
        <f t="shared" si="9"/>
      </c>
      <c r="H27" s="57">
        <f t="shared" si="9"/>
      </c>
      <c r="I27" s="57">
        <f t="shared" si="9"/>
        <v>251000</v>
      </c>
      <c r="J27" s="203">
        <f t="shared" si="9"/>
      </c>
      <c r="K27" s="353">
        <f t="shared" si="1"/>
        <v>1.019964484105215</v>
      </c>
    </row>
    <row r="28" spans="1:11" ht="24" customHeight="1" thickBot="1">
      <c r="A28" s="37"/>
      <c r="B28" s="40">
        <v>71013</v>
      </c>
      <c r="C28" s="423" t="s">
        <v>22</v>
      </c>
      <c r="D28" s="439"/>
      <c r="E28" s="63">
        <f aca="true" t="shared" si="10" ref="E28:J28">IF(SUM(E29:E29)&gt;0,SUM(E29:E29),"")</f>
        <v>30000</v>
      </c>
      <c r="F28" s="63">
        <f t="shared" si="10"/>
        <v>40000</v>
      </c>
      <c r="G28" s="63">
        <f t="shared" si="10"/>
      </c>
      <c r="H28" s="63">
        <f t="shared" si="10"/>
      </c>
      <c r="I28" s="63">
        <f t="shared" si="10"/>
        <v>40000</v>
      </c>
      <c r="J28" s="206">
        <f t="shared" si="10"/>
      </c>
      <c r="K28" s="353">
        <f t="shared" si="1"/>
        <v>1.3333333333333333</v>
      </c>
    </row>
    <row r="29" spans="1:11" ht="63.75" customHeight="1" thickBot="1">
      <c r="A29" s="23"/>
      <c r="B29" s="24"/>
      <c r="C29" s="421" t="s">
        <v>124</v>
      </c>
      <c r="D29" s="438" t="s">
        <v>152</v>
      </c>
      <c r="E29" s="59">
        <f>IF(miasto!E48&gt;0,miasto!E48,"")</f>
        <v>30000</v>
      </c>
      <c r="F29" s="59">
        <f>IF(miasto!F48&gt;0,miasto!F48,"")</f>
        <v>40000</v>
      </c>
      <c r="G29" s="59">
        <f>IF(miasto!G48&gt;0,miasto!G48,"")</f>
      </c>
      <c r="H29" s="59">
        <f>IF(miasto!H48&gt;0,miasto!H48,"")</f>
      </c>
      <c r="I29" s="59">
        <f>IF(miasto!I48&gt;0,miasto!I48,"")</f>
        <v>40000</v>
      </c>
      <c r="J29" s="327"/>
      <c r="K29" s="353">
        <f t="shared" si="1"/>
        <v>1.3333333333333333</v>
      </c>
    </row>
    <row r="30" spans="1:11" ht="27" customHeight="1" thickBot="1">
      <c r="A30" s="37"/>
      <c r="B30" s="34">
        <v>71014</v>
      </c>
      <c r="C30" s="419" t="s">
        <v>23</v>
      </c>
      <c r="D30" s="436"/>
      <c r="E30" s="52">
        <f aca="true" t="shared" si="11" ref="E30:J30">IF(SUM(E31:E33)&gt;0,SUM(E31:E33),"")</f>
        <v>135500</v>
      </c>
      <c r="F30" s="52">
        <f t="shared" si="11"/>
        <v>98000</v>
      </c>
      <c r="G30" s="52">
        <f t="shared" si="11"/>
      </c>
      <c r="H30" s="52">
        <f t="shared" si="11"/>
      </c>
      <c r="I30" s="52">
        <f t="shared" si="11"/>
        <v>98000</v>
      </c>
      <c r="J30" s="204">
        <f t="shared" si="11"/>
      </c>
      <c r="K30" s="353">
        <f t="shared" si="1"/>
        <v>0.7232472324723247</v>
      </c>
    </row>
    <row r="31" spans="1:11" ht="63.75" customHeight="1" thickBot="1">
      <c r="A31" s="23"/>
      <c r="B31" s="24"/>
      <c r="C31" s="421" t="s">
        <v>95</v>
      </c>
      <c r="D31" s="438" t="s">
        <v>152</v>
      </c>
      <c r="E31" s="59">
        <f>IF(miasto!E50&gt;0,miasto!E50,"")</f>
        <v>10000</v>
      </c>
      <c r="F31" s="59">
        <f>IF(miasto!F50&gt;0,miasto!F50,"")</f>
        <v>10000</v>
      </c>
      <c r="G31" s="59">
        <f>IF(miasto!G50&gt;0,miasto!G50,"")</f>
      </c>
      <c r="H31" s="59">
        <f>IF(miasto!H50&gt;0,miasto!H50,"")</f>
      </c>
      <c r="I31" s="59">
        <f>IF(miasto!I50&gt;0,miasto!I50,"")</f>
        <v>10000</v>
      </c>
      <c r="J31" s="327"/>
      <c r="K31" s="353">
        <f t="shared" si="1"/>
        <v>1</v>
      </c>
    </row>
    <row r="32" spans="1:11" ht="50.25" customHeight="1" thickBot="1">
      <c r="A32" s="23"/>
      <c r="B32" s="36"/>
      <c r="C32" s="422" t="s">
        <v>104</v>
      </c>
      <c r="D32" s="438" t="s">
        <v>155</v>
      </c>
      <c r="E32" s="59">
        <f>IF(miasto!E52&gt;0,miasto!E52,"")</f>
        <v>88000</v>
      </c>
      <c r="F32" s="59">
        <f>IF(miasto!F52&gt;0,miasto!F52,"")</f>
        <v>88000</v>
      </c>
      <c r="G32" s="59">
        <f>IF(miasto!G52&gt;0,miasto!G52,"")</f>
      </c>
      <c r="H32" s="59">
        <f>IF(miasto!H52&gt;0,miasto!H52,"")</f>
      </c>
      <c r="I32" s="59">
        <f>IF(miasto!I52&gt;0,miasto!I52,"")</f>
        <v>88000</v>
      </c>
      <c r="J32" s="327"/>
      <c r="K32" s="353">
        <f t="shared" si="1"/>
        <v>1</v>
      </c>
    </row>
    <row r="33" spans="1:11" ht="68.25" customHeight="1" thickBot="1">
      <c r="A33" s="23"/>
      <c r="B33" s="24"/>
      <c r="C33" s="422" t="s">
        <v>223</v>
      </c>
      <c r="D33" s="438" t="s">
        <v>222</v>
      </c>
      <c r="E33" s="59">
        <f>IF(miasto!E53&gt;0,miasto!E53,"")</f>
        <v>37500</v>
      </c>
      <c r="F33" s="59">
        <f>IF(miasto!F53&gt;0,miasto!F53,"")</f>
      </c>
      <c r="G33" s="59">
        <f>IF(miasto!G53&gt;0,miasto!G53,"")</f>
      </c>
      <c r="H33" s="59">
        <f>IF(miasto!H53&gt;0,miasto!H53,"")</f>
      </c>
      <c r="I33" s="59">
        <f>IF(miasto!I53&gt;0,miasto!I53,"")</f>
      </c>
      <c r="J33" s="327"/>
      <c r="K33" s="353">
        <f t="shared" si="1"/>
      </c>
    </row>
    <row r="34" spans="1:11" ht="18" customHeight="1" thickBot="1">
      <c r="A34" s="37"/>
      <c r="B34" s="34">
        <v>71015</v>
      </c>
      <c r="C34" s="419" t="s">
        <v>24</v>
      </c>
      <c r="D34" s="436"/>
      <c r="E34" s="52">
        <f aca="true" t="shared" si="12" ref="E34:J34">IF(SUM(E35:E36)&gt;0,SUM(E35:E36),"")</f>
        <v>80587</v>
      </c>
      <c r="F34" s="52">
        <f t="shared" si="12"/>
        <v>113000</v>
      </c>
      <c r="G34" s="52">
        <f t="shared" si="12"/>
      </c>
      <c r="H34" s="52">
        <f t="shared" si="12"/>
      </c>
      <c r="I34" s="52">
        <f t="shared" si="12"/>
        <v>113000</v>
      </c>
      <c r="J34" s="204">
        <f t="shared" si="12"/>
      </c>
      <c r="K34" s="353">
        <f t="shared" si="1"/>
        <v>1.402211274771365</v>
      </c>
    </row>
    <row r="35" spans="1:11" ht="65.25" customHeight="1" thickBot="1">
      <c r="A35" s="23"/>
      <c r="B35" s="24"/>
      <c r="C35" s="25" t="s">
        <v>95</v>
      </c>
      <c r="D35" s="438" t="s">
        <v>152</v>
      </c>
      <c r="E35" s="59">
        <f>IF(miasto!E55&gt;0,miasto!E55,"")</f>
        <v>76587</v>
      </c>
      <c r="F35" s="59">
        <f>IF(miasto!F55&gt;0,miasto!F55,"")</f>
        <v>83000</v>
      </c>
      <c r="G35" s="59">
        <f>IF(miasto!G55&gt;0,miasto!G55,"")</f>
      </c>
      <c r="H35" s="59">
        <f>IF(miasto!H55&gt;0,miasto!H55,"")</f>
      </c>
      <c r="I35" s="59">
        <f>IF(miasto!I55&gt;0,miasto!I55,"")</f>
        <v>83000</v>
      </c>
      <c r="J35" s="327"/>
      <c r="K35" s="353">
        <f t="shared" si="1"/>
        <v>1.0837348375050595</v>
      </c>
    </row>
    <row r="36" spans="1:11" ht="66.75" customHeight="1" thickBot="1">
      <c r="A36" s="23"/>
      <c r="B36" s="24"/>
      <c r="C36" s="35" t="s">
        <v>129</v>
      </c>
      <c r="D36" s="438" t="s">
        <v>161</v>
      </c>
      <c r="E36" s="59">
        <f>IF(miasto!E56&gt;0,miasto!E56,"")</f>
        <v>4000</v>
      </c>
      <c r="F36" s="59">
        <f>IF(miasto!F56&gt;0,miasto!F56,"")</f>
        <v>30000</v>
      </c>
      <c r="G36" s="59">
        <f>IF(miasto!G56&gt;0,miasto!G56,"")</f>
      </c>
      <c r="H36" s="59">
        <f>IF(miasto!H56&gt;0,miasto!H56,"")</f>
      </c>
      <c r="I36" s="59">
        <f>IF(miasto!I56&gt;0,miasto!I56,"")</f>
        <v>30000</v>
      </c>
      <c r="J36" s="326"/>
      <c r="K36" s="353">
        <f t="shared" si="1"/>
        <v>7.5</v>
      </c>
    </row>
    <row r="37" spans="1:11" ht="21" customHeight="1" thickBot="1">
      <c r="A37" s="33">
        <v>750</v>
      </c>
      <c r="B37" s="28"/>
      <c r="C37" s="414" t="s">
        <v>25</v>
      </c>
      <c r="D37" s="431"/>
      <c r="E37" s="57">
        <f aca="true" t="shared" si="13" ref="E37:J37">IF(SUM(E38,E40,E42)&gt;0,SUM(E38,E40,E42),"")</f>
        <v>1068000</v>
      </c>
      <c r="F37" s="57">
        <f t="shared" si="13"/>
        <v>1126000</v>
      </c>
      <c r="G37" s="57">
        <f t="shared" si="13"/>
        <v>940000</v>
      </c>
      <c r="H37" s="57">
        <f t="shared" si="13"/>
      </c>
      <c r="I37" s="57">
        <f t="shared" si="13"/>
        <v>186000</v>
      </c>
      <c r="J37" s="203">
        <f t="shared" si="13"/>
      </c>
      <c r="K37" s="353">
        <f t="shared" si="1"/>
        <v>1.054307116104869</v>
      </c>
    </row>
    <row r="38" spans="1:11" s="3" customFormat="1" ht="18" customHeight="1" thickBot="1">
      <c r="A38" s="30"/>
      <c r="B38" s="34">
        <v>75011</v>
      </c>
      <c r="C38" s="419" t="s">
        <v>26</v>
      </c>
      <c r="D38" s="436"/>
      <c r="E38" s="52">
        <f aca="true" t="shared" si="14" ref="E38:J38">IF(SUM(E39:E39)&gt;0,SUM(E39:E39),"")</f>
        <v>143000</v>
      </c>
      <c r="F38" s="52">
        <f t="shared" si="14"/>
        <v>163000</v>
      </c>
      <c r="G38" s="52">
        <f t="shared" si="14"/>
      </c>
      <c r="H38" s="52">
        <f t="shared" si="14"/>
      </c>
      <c r="I38" s="52">
        <f t="shared" si="14"/>
        <v>163000</v>
      </c>
      <c r="J38" s="204">
        <f t="shared" si="14"/>
      </c>
      <c r="K38" s="353">
        <f t="shared" si="1"/>
        <v>1.1398601398601398</v>
      </c>
    </row>
    <row r="39" spans="1:11" ht="63.75" customHeight="1" thickBot="1">
      <c r="A39" s="23"/>
      <c r="B39" s="36"/>
      <c r="C39" s="421" t="s">
        <v>95</v>
      </c>
      <c r="D39" s="438" t="s">
        <v>152</v>
      </c>
      <c r="E39" s="59">
        <f>IF(miasto!E60&gt;0,miasto!E60,"")</f>
        <v>143000</v>
      </c>
      <c r="F39" s="59">
        <f>IF(miasto!F60&gt;0,miasto!F60,"")</f>
        <v>163000</v>
      </c>
      <c r="G39" s="59">
        <f>IF(miasto!G60&gt;0,miasto!G60,"")</f>
      </c>
      <c r="H39" s="59">
        <f>IF(miasto!H60&gt;0,miasto!H60,"")</f>
      </c>
      <c r="I39" s="59">
        <f>IF(miasto!I60&gt;0,miasto!I60,"")</f>
        <v>163000</v>
      </c>
      <c r="J39" s="327"/>
      <c r="K39" s="353">
        <f t="shared" si="1"/>
        <v>1.1398601398601398</v>
      </c>
    </row>
    <row r="40" spans="1:11" s="3" customFormat="1" ht="24" customHeight="1" thickBot="1">
      <c r="A40" s="30"/>
      <c r="B40" s="40">
        <v>75020</v>
      </c>
      <c r="C40" s="423" t="s">
        <v>27</v>
      </c>
      <c r="D40" s="439"/>
      <c r="E40" s="63">
        <f aca="true" t="shared" si="15" ref="E40:J40">IF(SUM(E41:E41)&gt;0,SUM(E41:E41),"")</f>
        <v>900000</v>
      </c>
      <c r="F40" s="63">
        <f t="shared" si="15"/>
        <v>940000</v>
      </c>
      <c r="G40" s="63">
        <f t="shared" si="15"/>
        <v>940000</v>
      </c>
      <c r="H40" s="63">
        <f t="shared" si="15"/>
      </c>
      <c r="I40" s="63">
        <f t="shared" si="15"/>
      </c>
      <c r="J40" s="206">
        <f t="shared" si="15"/>
      </c>
      <c r="K40" s="353">
        <f t="shared" si="1"/>
        <v>1.0444444444444445</v>
      </c>
    </row>
    <row r="41" spans="1:11" ht="15" customHeight="1" thickBot="1">
      <c r="A41" s="23"/>
      <c r="B41" s="36"/>
      <c r="C41" s="422" t="s">
        <v>28</v>
      </c>
      <c r="D41" s="438" t="s">
        <v>158</v>
      </c>
      <c r="E41" s="59">
        <f>IF(miasto!E63&gt;0,miasto!E63,"")</f>
        <v>900000</v>
      </c>
      <c r="F41" s="59">
        <f>IF(miasto!F63&gt;0,miasto!F63,"")</f>
        <v>940000</v>
      </c>
      <c r="G41" s="59">
        <f>IF(miasto!G63&gt;0,miasto!G63,"")</f>
        <v>940000</v>
      </c>
      <c r="H41" s="59">
        <f>IF(miasto!H63&gt;0,miasto!H63,"")</f>
      </c>
      <c r="I41" s="59">
        <f>IF(miasto!I63&gt;0,miasto!I63,"")</f>
      </c>
      <c r="J41" s="327"/>
      <c r="K41" s="353">
        <f t="shared" si="1"/>
        <v>1.0444444444444445</v>
      </c>
    </row>
    <row r="42" spans="1:11" s="3" customFormat="1" ht="18" customHeight="1" thickBot="1">
      <c r="A42" s="30"/>
      <c r="B42" s="40">
        <v>75045</v>
      </c>
      <c r="C42" s="423" t="s">
        <v>29</v>
      </c>
      <c r="D42" s="439"/>
      <c r="E42" s="63">
        <f aca="true" t="shared" si="16" ref="E42:J42">IF(SUM(E43:E43)&gt;0,SUM(E43:E43),"")</f>
        <v>25000</v>
      </c>
      <c r="F42" s="63">
        <f t="shared" si="16"/>
        <v>23000</v>
      </c>
      <c r="G42" s="63">
        <f t="shared" si="16"/>
      </c>
      <c r="H42" s="63">
        <f t="shared" si="16"/>
      </c>
      <c r="I42" s="63">
        <f t="shared" si="16"/>
        <v>23000</v>
      </c>
      <c r="J42" s="206">
        <f t="shared" si="16"/>
      </c>
      <c r="K42" s="353">
        <f t="shared" si="1"/>
        <v>0.92</v>
      </c>
    </row>
    <row r="43" spans="1:11" ht="66" customHeight="1" thickBot="1">
      <c r="A43" s="23"/>
      <c r="B43" s="24"/>
      <c r="C43" s="421" t="s">
        <v>95</v>
      </c>
      <c r="D43" s="438" t="s">
        <v>152</v>
      </c>
      <c r="E43" s="59">
        <f>IF(miasto!E70&gt;0,miasto!E70,"")</f>
        <v>25000</v>
      </c>
      <c r="F43" s="59">
        <f>IF(miasto!F70&gt;0,miasto!F70,"")</f>
        <v>23000</v>
      </c>
      <c r="G43" s="59">
        <f>IF(miasto!G70&gt;0,miasto!G70,"")</f>
      </c>
      <c r="H43" s="59">
        <f>IF(miasto!H70&gt;0,miasto!H70,"")</f>
      </c>
      <c r="I43" s="59">
        <f>IF(miasto!I70&gt;0,miasto!I70,"")</f>
        <v>23000</v>
      </c>
      <c r="J43" s="326"/>
      <c r="K43" s="353">
        <f t="shared" si="1"/>
        <v>0.92</v>
      </c>
    </row>
    <row r="44" spans="1:11" s="1" customFormat="1" ht="30" customHeight="1" thickBot="1">
      <c r="A44" s="33">
        <v>754</v>
      </c>
      <c r="B44" s="28"/>
      <c r="C44" s="414" t="s">
        <v>31</v>
      </c>
      <c r="D44" s="431"/>
      <c r="E44" s="57">
        <f aca="true" t="shared" si="17" ref="E44:J44">IF(SUM(E45)&gt;0,SUM(E45),"")</f>
        <v>3600560</v>
      </c>
      <c r="F44" s="57">
        <f t="shared" si="17"/>
        <v>3805000</v>
      </c>
      <c r="G44" s="57">
        <f t="shared" si="17"/>
      </c>
      <c r="H44" s="57">
        <f t="shared" si="17"/>
      </c>
      <c r="I44" s="57">
        <f t="shared" si="17"/>
        <v>3805000</v>
      </c>
      <c r="J44" s="203">
        <f t="shared" si="17"/>
      </c>
      <c r="K44" s="353">
        <f t="shared" si="1"/>
        <v>1.0567800564356655</v>
      </c>
    </row>
    <row r="45" spans="1:11" s="3" customFormat="1" ht="30" customHeight="1" thickBot="1">
      <c r="A45" s="30"/>
      <c r="B45" s="34">
        <v>75411</v>
      </c>
      <c r="C45" s="419" t="s">
        <v>32</v>
      </c>
      <c r="D45" s="436"/>
      <c r="E45" s="63">
        <f aca="true" t="shared" si="18" ref="E45:J45">IF(SUM(E46:E49)&gt;0,SUM(E46:E49),"")</f>
        <v>3600560</v>
      </c>
      <c r="F45" s="63">
        <f t="shared" si="18"/>
        <v>3805000</v>
      </c>
      <c r="G45" s="63">
        <f t="shared" si="18"/>
      </c>
      <c r="H45" s="63">
        <f t="shared" si="18"/>
      </c>
      <c r="I45" s="63">
        <f t="shared" si="18"/>
        <v>3805000</v>
      </c>
      <c r="J45" s="206">
        <f t="shared" si="18"/>
      </c>
      <c r="K45" s="353">
        <f t="shared" si="1"/>
        <v>1.0567800564356655</v>
      </c>
    </row>
    <row r="46" spans="1:11" ht="63" customHeight="1" thickBot="1">
      <c r="A46" s="23"/>
      <c r="B46" s="24"/>
      <c r="C46" s="421" t="s">
        <v>95</v>
      </c>
      <c r="D46" s="438" t="s">
        <v>152</v>
      </c>
      <c r="E46" s="59">
        <f>IF(miasto!E85&gt;0,miasto!E85,"")</f>
        <v>3380560</v>
      </c>
      <c r="F46" s="59">
        <f>IF(miasto!F85&gt;0,miasto!F85,"")</f>
        <v>3505000</v>
      </c>
      <c r="G46" s="59">
        <f>IF(miasto!G85&gt;0,miasto!G85,"")</f>
      </c>
      <c r="H46" s="59">
        <f>IF(miasto!H85&gt;0,miasto!H85,"")</f>
      </c>
      <c r="I46" s="59">
        <f>IF(miasto!I85&gt;0,miasto!I85,"")</f>
        <v>3505000</v>
      </c>
      <c r="J46" s="327"/>
      <c r="K46" s="353">
        <f t="shared" si="1"/>
        <v>1.0368104692713633</v>
      </c>
    </row>
    <row r="47" spans="1:11" ht="63" customHeight="1" thickBot="1">
      <c r="A47" s="23"/>
      <c r="B47" s="24"/>
      <c r="C47" s="422" t="s">
        <v>129</v>
      </c>
      <c r="D47" s="438" t="s">
        <v>161</v>
      </c>
      <c r="E47" s="59">
        <f>IF(miasto!E86&gt;0,miasto!E86,"")</f>
        <v>160000</v>
      </c>
      <c r="F47" s="59">
        <f>IF(miasto!F86&gt;0,miasto!F86,"")</f>
        <v>300000</v>
      </c>
      <c r="G47" s="59">
        <f>IF(miasto!G86&gt;0,miasto!G86,"")</f>
      </c>
      <c r="H47" s="59">
        <f>IF(miasto!H86&gt;0,miasto!H86,"")</f>
      </c>
      <c r="I47" s="59">
        <f>IF(miasto!I86&gt;0,miasto!I86,"")</f>
        <v>300000</v>
      </c>
      <c r="J47" s="327"/>
      <c r="K47" s="353">
        <f t="shared" si="1"/>
        <v>1.875</v>
      </c>
    </row>
    <row r="48" spans="1:11" ht="53.25" customHeight="1" thickBot="1">
      <c r="A48" s="23"/>
      <c r="B48" s="24"/>
      <c r="C48" s="422" t="s">
        <v>107</v>
      </c>
      <c r="D48" s="438" t="s">
        <v>162</v>
      </c>
      <c r="E48" s="59">
        <f>IF(miasto!E87&gt;0,miasto!E87,"")</f>
        <v>30000</v>
      </c>
      <c r="F48" s="59">
        <f>IF(miasto!F87&gt;0,miasto!F87,"")</f>
      </c>
      <c r="G48" s="59">
        <f>IF(miasto!G87&gt;0,miasto!G87,"")</f>
      </c>
      <c r="H48" s="59">
        <f>IF(miasto!H87&gt;0,miasto!H87,"")</f>
      </c>
      <c r="I48" s="59">
        <f>IF(miasto!I87&gt;0,miasto!I87,"")</f>
      </c>
      <c r="J48" s="327"/>
      <c r="K48" s="353">
        <f t="shared" si="1"/>
      </c>
    </row>
    <row r="49" spans="1:11" ht="66" customHeight="1" thickBot="1">
      <c r="A49" s="23"/>
      <c r="B49" s="36"/>
      <c r="C49" s="422" t="s">
        <v>130</v>
      </c>
      <c r="D49" s="438" t="s">
        <v>163</v>
      </c>
      <c r="E49" s="59">
        <f>IF(miasto!E88&gt;0,miasto!E88,"")</f>
        <v>30000</v>
      </c>
      <c r="F49" s="59">
        <f>IF(miasto!F88&gt;0,miasto!F88,"")</f>
      </c>
      <c r="G49" s="59">
        <f>IF(miasto!G88&gt;0,miasto!G88,"")</f>
      </c>
      <c r="H49" s="59">
        <f>IF(miasto!H88&gt;0,miasto!H88,"")</f>
      </c>
      <c r="I49" s="59">
        <f>IF(miasto!I88&gt;0,miasto!I88,"")</f>
      </c>
      <c r="J49" s="326"/>
      <c r="K49" s="353">
        <f t="shared" si="1"/>
      </c>
    </row>
    <row r="50" spans="1:11" s="1" customFormat="1" ht="65.25" customHeight="1" thickBot="1">
      <c r="A50" s="33">
        <v>756</v>
      </c>
      <c r="B50" s="28"/>
      <c r="C50" s="414" t="s">
        <v>186</v>
      </c>
      <c r="D50" s="431"/>
      <c r="E50" s="57">
        <f aca="true" t="shared" si="19" ref="E50:J50">IF(SUM(E51)&gt;0,SUM(E51),"")</f>
        <v>521111</v>
      </c>
      <c r="F50" s="57">
        <f t="shared" si="19"/>
        <v>4472327</v>
      </c>
      <c r="G50" s="57">
        <f t="shared" si="19"/>
        <v>4472327</v>
      </c>
      <c r="H50" s="57">
        <f t="shared" si="19"/>
      </c>
      <c r="I50" s="57">
        <f t="shared" si="19"/>
      </c>
      <c r="J50" s="203">
        <f t="shared" si="19"/>
      </c>
      <c r="K50" s="353">
        <f t="shared" si="1"/>
        <v>8.582292448249989</v>
      </c>
    </row>
    <row r="51" spans="1:11" s="3" customFormat="1" ht="39" thickBot="1">
      <c r="A51" s="30"/>
      <c r="B51" s="34">
        <v>75622</v>
      </c>
      <c r="C51" s="419" t="s">
        <v>46</v>
      </c>
      <c r="D51" s="436"/>
      <c r="E51" s="52">
        <f aca="true" t="shared" si="20" ref="E51:J51">IF(SUM(E52:E53)&gt;0,SUM(E52:E53),"")</f>
        <v>521111</v>
      </c>
      <c r="F51" s="52">
        <f t="shared" si="20"/>
        <v>4472327</v>
      </c>
      <c r="G51" s="52">
        <f t="shared" si="20"/>
        <v>4472327</v>
      </c>
      <c r="H51" s="52">
        <f t="shared" si="20"/>
      </c>
      <c r="I51" s="52">
        <f t="shared" si="20"/>
      </c>
      <c r="J51" s="52">
        <f t="shared" si="20"/>
      </c>
      <c r="K51" s="353">
        <f t="shared" si="1"/>
        <v>8.582292448249989</v>
      </c>
    </row>
    <row r="52" spans="1:11" ht="27.75" customHeight="1" thickBot="1">
      <c r="A52" s="23"/>
      <c r="B52" s="24"/>
      <c r="C52" s="422" t="s">
        <v>44</v>
      </c>
      <c r="D52" s="438" t="s">
        <v>175</v>
      </c>
      <c r="E52" s="59">
        <f>IF(miasto!E117,miasto!E117,"")</f>
        <v>521111</v>
      </c>
      <c r="F52" s="59">
        <f>IF(miasto!F117,miasto!F117,"")</f>
        <v>4372327</v>
      </c>
      <c r="G52" s="59">
        <f>IF(miasto!G117,miasto!G117,"")</f>
        <v>4372327</v>
      </c>
      <c r="H52" s="59">
        <f>IF(miasto!H117,miasto!H117,"")</f>
      </c>
      <c r="I52" s="59">
        <f>IF(miasto!I117,miasto!I117,"")</f>
      </c>
      <c r="J52" s="410"/>
      <c r="K52" s="353">
        <f t="shared" si="1"/>
        <v>8.390394752749414</v>
      </c>
    </row>
    <row r="53" spans="1:11" ht="21" customHeight="1" thickBot="1">
      <c r="A53" s="23"/>
      <c r="B53" s="24"/>
      <c r="C53" s="422" t="s">
        <v>45</v>
      </c>
      <c r="D53" s="440" t="s">
        <v>176</v>
      </c>
      <c r="E53" s="62"/>
      <c r="F53" s="59">
        <f>IF(miasto!F118,miasto!F118,"")</f>
        <v>100000</v>
      </c>
      <c r="G53" s="59">
        <f>IF(miasto!G118,miasto!G118,"")</f>
        <v>100000</v>
      </c>
      <c r="H53" s="62"/>
      <c r="I53" s="62"/>
      <c r="J53" s="401"/>
      <c r="K53" s="353">
        <f t="shared" si="1"/>
      </c>
    </row>
    <row r="54" spans="1:11" s="1" customFormat="1" ht="21.75" customHeight="1" thickBot="1">
      <c r="A54" s="33">
        <v>758</v>
      </c>
      <c r="B54" s="28"/>
      <c r="C54" s="414" t="s">
        <v>47</v>
      </c>
      <c r="D54" s="431"/>
      <c r="E54" s="57">
        <f aca="true" t="shared" si="21" ref="E54:J54">IF(SUM(E55,E57,E59,E61)&gt;0,SUM(E55,E57,E59,E61),"")</f>
        <v>28839990</v>
      </c>
      <c r="F54" s="57">
        <f t="shared" si="21"/>
        <v>27736826</v>
      </c>
      <c r="G54" s="57">
        <f t="shared" si="21"/>
      </c>
      <c r="H54" s="57">
        <f t="shared" si="21"/>
        <v>27736826</v>
      </c>
      <c r="I54" s="57">
        <f t="shared" si="21"/>
      </c>
      <c r="J54" s="57">
        <f t="shared" si="21"/>
      </c>
      <c r="K54" s="353">
        <f t="shared" si="1"/>
        <v>0.961748807818588</v>
      </c>
    </row>
    <row r="55" spans="1:11" s="3" customFormat="1" ht="26.25" customHeight="1" thickBot="1">
      <c r="A55" s="30"/>
      <c r="B55" s="34">
        <v>75801</v>
      </c>
      <c r="C55" s="419" t="s">
        <v>87</v>
      </c>
      <c r="D55" s="436"/>
      <c r="E55" s="52">
        <f aca="true" t="shared" si="22" ref="E55:J55">IF(SUM(E56:E56)&gt;0,SUM(E56:E56),"")</f>
        <v>24845163</v>
      </c>
      <c r="F55" s="52">
        <f t="shared" si="22"/>
        <v>27074301</v>
      </c>
      <c r="G55" s="52">
        <f t="shared" si="22"/>
      </c>
      <c r="H55" s="52">
        <f t="shared" si="22"/>
        <v>27074301</v>
      </c>
      <c r="I55" s="52">
        <f t="shared" si="22"/>
      </c>
      <c r="J55" s="204">
        <f t="shared" si="22"/>
      </c>
      <c r="K55" s="353">
        <f t="shared" si="1"/>
        <v>1.0897212064980213</v>
      </c>
    </row>
    <row r="56" spans="1:11" ht="25.5" customHeight="1" thickBot="1">
      <c r="A56" s="23"/>
      <c r="B56" s="24"/>
      <c r="C56" s="422" t="s">
        <v>112</v>
      </c>
      <c r="D56" s="438" t="s">
        <v>177</v>
      </c>
      <c r="E56" s="59">
        <f>IF(miasto!E121,miasto!E121,"")</f>
        <v>24845163</v>
      </c>
      <c r="F56" s="59">
        <f>IF(miasto!F121,miasto!F121,"")</f>
        <v>27074301</v>
      </c>
      <c r="G56" s="59">
        <f>IF(miasto!G121,miasto!G121,"")</f>
      </c>
      <c r="H56" s="59">
        <f>IF(miasto!H121,miasto!H121,"")</f>
        <v>27074301</v>
      </c>
      <c r="I56" s="59">
        <f>IF(miasto!I121,miasto!I121,"")</f>
      </c>
      <c r="J56" s="327"/>
      <c r="K56" s="353">
        <f t="shared" si="1"/>
        <v>1.0897212064980213</v>
      </c>
    </row>
    <row r="57" spans="1:11" s="3" customFormat="1" ht="30" customHeight="1" thickBot="1">
      <c r="A57" s="30"/>
      <c r="B57" s="34">
        <v>75803</v>
      </c>
      <c r="C57" s="419" t="s">
        <v>127</v>
      </c>
      <c r="D57" s="436"/>
      <c r="E57" s="52">
        <f aca="true" t="shared" si="23" ref="E57:J57">IF(SUM(E58)&gt;0,SUM(E58),"")</f>
        <v>783311</v>
      </c>
      <c r="F57" s="52">
        <f t="shared" si="23"/>
        <v>567078</v>
      </c>
      <c r="G57" s="52">
        <f t="shared" si="23"/>
      </c>
      <c r="H57" s="52">
        <f t="shared" si="23"/>
        <v>567078</v>
      </c>
      <c r="I57" s="52">
        <f t="shared" si="23"/>
      </c>
      <c r="J57" s="204">
        <f t="shared" si="23"/>
      </c>
      <c r="K57" s="353">
        <f t="shared" si="1"/>
        <v>0.7239500019787798</v>
      </c>
    </row>
    <row r="58" spans="1:11" ht="16.5" customHeight="1" thickBot="1">
      <c r="A58" s="23"/>
      <c r="B58" s="24"/>
      <c r="C58" s="422" t="s">
        <v>114</v>
      </c>
      <c r="D58" s="438" t="s">
        <v>177</v>
      </c>
      <c r="E58" s="59">
        <f>IF(miasto!E126,miasto!E126,"")</f>
        <v>783311</v>
      </c>
      <c r="F58" s="59">
        <f>IF(miasto!F126,miasto!F126,"")</f>
        <v>567078</v>
      </c>
      <c r="G58" s="59">
        <f>IF(miasto!G126,miasto!G126,"")</f>
      </c>
      <c r="H58" s="59">
        <f>IF(miasto!H126,miasto!H126,"")</f>
        <v>567078</v>
      </c>
      <c r="I58" s="59">
        <f>IF(miasto!I126,miasto!I126,"")</f>
      </c>
      <c r="J58" s="327"/>
      <c r="K58" s="353">
        <f t="shared" si="1"/>
        <v>0.7239500019787798</v>
      </c>
    </row>
    <row r="59" spans="1:11" s="3" customFormat="1" ht="27" customHeight="1" thickBot="1">
      <c r="A59" s="30"/>
      <c r="B59" s="34">
        <v>75806</v>
      </c>
      <c r="C59" s="419" t="s">
        <v>89</v>
      </c>
      <c r="D59" s="436"/>
      <c r="E59" s="52">
        <f aca="true" t="shared" si="24" ref="E59:J59">IF(SUM(E60)&gt;0,SUM(E60),"")</f>
        <v>3211516</v>
      </c>
      <c r="F59" s="52">
        <f t="shared" si="24"/>
      </c>
      <c r="G59" s="52">
        <f t="shared" si="24"/>
      </c>
      <c r="H59" s="52">
        <f t="shared" si="24"/>
      </c>
      <c r="I59" s="52">
        <f t="shared" si="24"/>
      </c>
      <c r="J59" s="204">
        <f t="shared" si="24"/>
      </c>
      <c r="K59" s="353">
        <f t="shared" si="1"/>
      </c>
    </row>
    <row r="60" spans="1:11" ht="15.75" customHeight="1" thickBot="1">
      <c r="A60" s="23"/>
      <c r="B60" s="36"/>
      <c r="C60" s="422" t="s">
        <v>114</v>
      </c>
      <c r="D60" s="438" t="s">
        <v>177</v>
      </c>
      <c r="E60" s="59">
        <f>IF(miasto!E130,miasto!E130,"")</f>
        <v>3211516</v>
      </c>
      <c r="F60" s="59">
        <f>IF(miasto!F130,miasto!F130,"")</f>
      </c>
      <c r="G60" s="59">
        <f>IF(miasto!G130,miasto!G130,"")</f>
      </c>
      <c r="H60" s="59">
        <f>IF(miasto!H130,miasto!H130,"")</f>
      </c>
      <c r="I60" s="59">
        <f>IF(miasto!I130,miasto!I130,"")</f>
      </c>
      <c r="J60" s="410"/>
      <c r="K60" s="353">
        <f t="shared" si="1"/>
      </c>
    </row>
    <row r="61" spans="1:11" ht="30.75" customHeight="1" thickBot="1">
      <c r="A61" s="23"/>
      <c r="B61" s="109">
        <v>75832</v>
      </c>
      <c r="C61" s="424" t="s">
        <v>289</v>
      </c>
      <c r="D61" s="441"/>
      <c r="E61" s="52">
        <f aca="true" t="shared" si="25" ref="E61:J61">IF(SUM(E62)&gt;0,SUM(E62),"")</f>
      </c>
      <c r="F61" s="52">
        <f t="shared" si="25"/>
        <v>95447</v>
      </c>
      <c r="G61" s="52">
        <f t="shared" si="25"/>
      </c>
      <c r="H61" s="52">
        <f t="shared" si="25"/>
        <v>95447</v>
      </c>
      <c r="I61" s="52">
        <f t="shared" si="25"/>
      </c>
      <c r="J61" s="63">
        <f t="shared" si="25"/>
      </c>
      <c r="K61" s="353">
        <f t="shared" si="1"/>
      </c>
    </row>
    <row r="62" spans="1:11" ht="15.75" customHeight="1" thickBot="1">
      <c r="A62" s="23"/>
      <c r="B62" s="24"/>
      <c r="C62" s="422" t="s">
        <v>114</v>
      </c>
      <c r="D62" s="440" t="s">
        <v>177</v>
      </c>
      <c r="E62" s="62"/>
      <c r="F62" s="59">
        <f>IF(miasto!F140,miasto!F140,"")</f>
        <v>95447</v>
      </c>
      <c r="G62" s="62"/>
      <c r="H62" s="59">
        <f>IF(miasto!H140,miasto!H140,"")</f>
        <v>95447</v>
      </c>
      <c r="I62" s="62"/>
      <c r="J62" s="401"/>
      <c r="K62" s="353">
        <f t="shared" si="1"/>
      </c>
    </row>
    <row r="63" spans="1:11" s="1" customFormat="1" ht="22.5" customHeight="1" thickBot="1">
      <c r="A63" s="33">
        <v>801</v>
      </c>
      <c r="B63" s="28"/>
      <c r="C63" s="414" t="s">
        <v>49</v>
      </c>
      <c r="D63" s="431"/>
      <c r="E63" s="57">
        <f aca="true" t="shared" si="26" ref="E63:J63">IF(SUM(E64,E66,E68,E70,E73,E76,E80,E85)&gt;0,SUM(E64,E66,E68,E70,E73,E76,E80,E85),"")</f>
        <v>158282</v>
      </c>
      <c r="F63" s="57">
        <f>IF(SUM(F64,F66,F68,F70,F73,F76,F80,F85)&gt;0,SUM(F64,F66,F68,F70,F73,F76,F80,F85),"")</f>
        <v>78545</v>
      </c>
      <c r="G63" s="57">
        <f t="shared" si="26"/>
        <v>78545</v>
      </c>
      <c r="H63" s="57">
        <f t="shared" si="26"/>
      </c>
      <c r="I63" s="57">
        <f t="shared" si="26"/>
      </c>
      <c r="J63" s="203">
        <f t="shared" si="26"/>
      </c>
      <c r="K63" s="353">
        <f t="shared" si="1"/>
        <v>0.4962345686812145</v>
      </c>
    </row>
    <row r="64" spans="1:11" s="3" customFormat="1" ht="18" customHeight="1" thickBot="1">
      <c r="A64" s="30"/>
      <c r="B64" s="34">
        <v>80102</v>
      </c>
      <c r="C64" s="419" t="s">
        <v>82</v>
      </c>
      <c r="D64" s="436"/>
      <c r="E64" s="52">
        <f aca="true" t="shared" si="27" ref="E64:J64">IF(SUM(E65:E65)&gt;0,SUM(E65:E65),"")</f>
        <v>1150</v>
      </c>
      <c r="F64" s="52">
        <f t="shared" si="27"/>
        <v>1700</v>
      </c>
      <c r="G64" s="52">
        <f t="shared" si="27"/>
        <v>1700</v>
      </c>
      <c r="H64" s="52">
        <f t="shared" si="27"/>
      </c>
      <c r="I64" s="52">
        <f t="shared" si="27"/>
      </c>
      <c r="J64" s="204">
        <f t="shared" si="27"/>
      </c>
      <c r="K64" s="353">
        <f t="shared" si="1"/>
        <v>1.4782608695652173</v>
      </c>
    </row>
    <row r="65" spans="1:11" ht="15" customHeight="1" thickBot="1">
      <c r="A65" s="23"/>
      <c r="B65" s="36"/>
      <c r="C65" s="422" t="s">
        <v>6</v>
      </c>
      <c r="D65" s="438" t="s">
        <v>159</v>
      </c>
      <c r="E65" s="59">
        <f>IF(miasto!E147,miasto!E147,"")</f>
        <v>1150</v>
      </c>
      <c r="F65" s="59">
        <f>IF(miasto!F147,miasto!F147,"")</f>
        <v>1700</v>
      </c>
      <c r="G65" s="59">
        <f>IF(miasto!G147,miasto!G147,"")</f>
        <v>1700</v>
      </c>
      <c r="H65" s="59">
        <f>IF(miasto!H147,miasto!H147,"")</f>
      </c>
      <c r="I65" s="59">
        <f>IF(miasto!I147,miasto!I147,"")</f>
      </c>
      <c r="J65" s="327"/>
      <c r="K65" s="353">
        <f t="shared" si="1"/>
        <v>1.4782608695652173</v>
      </c>
    </row>
    <row r="66" spans="1:11" ht="15" customHeight="1" thickBot="1">
      <c r="A66" s="23"/>
      <c r="B66" s="109"/>
      <c r="C66" s="424"/>
      <c r="D66" s="442"/>
      <c r="E66" s="52">
        <f aca="true" t="shared" si="28" ref="E66:J66">IF(SUM(E67:E67)&gt;0,SUM(E67:E67),"")</f>
      </c>
      <c r="F66" s="52">
        <f t="shared" si="28"/>
      </c>
      <c r="G66" s="52">
        <f t="shared" si="28"/>
      </c>
      <c r="H66" s="52">
        <f t="shared" si="28"/>
      </c>
      <c r="I66" s="52">
        <f t="shared" si="28"/>
      </c>
      <c r="J66" s="204">
        <f t="shared" si="28"/>
      </c>
      <c r="K66" s="353">
        <f t="shared" si="1"/>
      </c>
    </row>
    <row r="67" spans="1:11" ht="15" customHeight="1" thickBot="1">
      <c r="A67" s="23"/>
      <c r="B67" s="36"/>
      <c r="C67" s="422"/>
      <c r="D67" s="438"/>
      <c r="E67" s="59"/>
      <c r="F67" s="59"/>
      <c r="G67" s="59"/>
      <c r="H67" s="59"/>
      <c r="I67" s="59"/>
      <c r="J67" s="327"/>
      <c r="K67" s="353">
        <f t="shared" si="1"/>
      </c>
    </row>
    <row r="68" spans="1:11" ht="15" customHeight="1" thickBot="1">
      <c r="A68" s="23"/>
      <c r="B68" s="109">
        <v>80105</v>
      </c>
      <c r="C68" s="424" t="s">
        <v>192</v>
      </c>
      <c r="D68" s="442"/>
      <c r="E68" s="52">
        <f aca="true" t="shared" si="29" ref="E68:J68">IF(SUM(E69:E69)&gt;0,SUM(E69:E69),"")</f>
      </c>
      <c r="F68" s="52">
        <f t="shared" si="29"/>
      </c>
      <c r="G68" s="52">
        <f t="shared" si="29"/>
      </c>
      <c r="H68" s="52">
        <f t="shared" si="29"/>
      </c>
      <c r="I68" s="52">
        <f t="shared" si="29"/>
      </c>
      <c r="J68" s="204">
        <f t="shared" si="29"/>
      </c>
      <c r="K68" s="353">
        <f t="shared" si="1"/>
      </c>
    </row>
    <row r="69" spans="1:11" ht="15" customHeight="1" thickBot="1">
      <c r="A69" s="23"/>
      <c r="B69" s="24"/>
      <c r="C69" s="422"/>
      <c r="D69" s="438"/>
      <c r="E69" s="59">
        <f>IF(miasto!E151,miasto!E151,"")</f>
      </c>
      <c r="F69" s="59">
        <f>IF(miasto!F151,miasto!F151,"")</f>
      </c>
      <c r="G69" s="59">
        <f>IF(miasto!G151,miasto!G151,"")</f>
      </c>
      <c r="H69" s="59">
        <f>IF(miasto!H151,miasto!H151,"")</f>
      </c>
      <c r="I69" s="59">
        <f>IF(miasto!I151,miasto!I151,"")</f>
      </c>
      <c r="J69" s="327"/>
      <c r="K69" s="353">
        <f t="shared" si="1"/>
      </c>
    </row>
    <row r="70" spans="1:11" s="5" customFormat="1" ht="18" customHeight="1" thickBot="1">
      <c r="A70" s="30"/>
      <c r="B70" s="34">
        <v>80120</v>
      </c>
      <c r="C70" s="419" t="s">
        <v>52</v>
      </c>
      <c r="D70" s="436"/>
      <c r="E70" s="52">
        <f aca="true" t="shared" si="30" ref="E70:J70">IF(SUM(E71:E72)&gt;0,SUM(E71:E72),"")</f>
        <v>4952</v>
      </c>
      <c r="F70" s="52">
        <f t="shared" si="30"/>
        <v>47373</v>
      </c>
      <c r="G70" s="52">
        <f t="shared" si="30"/>
        <v>47373</v>
      </c>
      <c r="H70" s="52">
        <f t="shared" si="30"/>
      </c>
      <c r="I70" s="52">
        <f t="shared" si="30"/>
      </c>
      <c r="J70" s="204">
        <f t="shared" si="30"/>
      </c>
      <c r="K70" s="353">
        <f t="shared" si="1"/>
        <v>9.566437802907917</v>
      </c>
    </row>
    <row r="71" spans="1:11" s="5" customFormat="1" ht="76.5" customHeight="1" thickBot="1">
      <c r="A71" s="30"/>
      <c r="B71" s="124"/>
      <c r="C71" s="422" t="s">
        <v>128</v>
      </c>
      <c r="D71" s="443" t="s">
        <v>148</v>
      </c>
      <c r="E71" s="309"/>
      <c r="F71" s="213">
        <f>IF(miasto!F160,miasto!F160,"")</f>
        <v>39953</v>
      </c>
      <c r="G71" s="213">
        <f>IF(miasto!G160,miasto!G160,"")</f>
        <v>39953</v>
      </c>
      <c r="H71" s="309"/>
      <c r="I71" s="309"/>
      <c r="J71" s="328"/>
      <c r="K71" s="353">
        <f t="shared" si="1"/>
      </c>
    </row>
    <row r="72" spans="1:11" s="4" customFormat="1" ht="15" customHeight="1" thickBot="1">
      <c r="A72" s="23"/>
      <c r="B72" s="36"/>
      <c r="C72" s="422" t="s">
        <v>6</v>
      </c>
      <c r="D72" s="438" t="s">
        <v>159</v>
      </c>
      <c r="E72" s="59">
        <f>IF(miasto!E161,miasto!E161,"")</f>
        <v>4952</v>
      </c>
      <c r="F72" s="59">
        <f>IF(miasto!F161,miasto!F161,"")</f>
        <v>7420</v>
      </c>
      <c r="G72" s="59">
        <f>IF(miasto!G161,miasto!G161,"")</f>
        <v>7420</v>
      </c>
      <c r="H72" s="59">
        <f>IF(miasto!H161,miasto!H161,"")</f>
      </c>
      <c r="I72" s="59">
        <f>IF(miasto!I161,miasto!I161,"")</f>
      </c>
      <c r="J72" s="327"/>
      <c r="K72" s="353">
        <f t="shared" si="1"/>
        <v>1.498384491114701</v>
      </c>
    </row>
    <row r="73" spans="1:11" s="4" customFormat="1" ht="15" customHeight="1" thickBot="1">
      <c r="A73" s="23"/>
      <c r="B73" s="109">
        <v>80123</v>
      </c>
      <c r="C73" s="424" t="s">
        <v>188</v>
      </c>
      <c r="D73" s="442"/>
      <c r="E73" s="52">
        <f aca="true" t="shared" si="31" ref="E73:J73">IF(SUM(E74:E75)&gt;0,SUM(E74:E75),"")</f>
        <v>1184</v>
      </c>
      <c r="F73" s="52">
        <f t="shared" si="31"/>
        <v>6212</v>
      </c>
      <c r="G73" s="52">
        <f t="shared" si="31"/>
        <v>6212</v>
      </c>
      <c r="H73" s="52">
        <f t="shared" si="31"/>
      </c>
      <c r="I73" s="52">
        <f t="shared" si="31"/>
      </c>
      <c r="J73" s="204">
        <f t="shared" si="31"/>
      </c>
      <c r="K73" s="353">
        <f t="shared" si="1"/>
        <v>5.246621621621622</v>
      </c>
    </row>
    <row r="74" spans="1:11" s="4" customFormat="1" ht="90.75" customHeight="1" thickBot="1">
      <c r="A74" s="23"/>
      <c r="B74" s="243"/>
      <c r="C74" s="422" t="s">
        <v>128</v>
      </c>
      <c r="D74" s="444" t="s">
        <v>148</v>
      </c>
      <c r="E74" s="309"/>
      <c r="F74" s="213">
        <f>IF(miasto!F163,miasto!F163,"")</f>
        <v>5212</v>
      </c>
      <c r="G74" s="213">
        <f>IF(miasto!G163,miasto!G163,"")</f>
        <v>5212</v>
      </c>
      <c r="H74" s="309"/>
      <c r="I74" s="309"/>
      <c r="J74" s="328"/>
      <c r="K74" s="353">
        <f t="shared" si="1"/>
      </c>
    </row>
    <row r="75" spans="1:11" s="4" customFormat="1" ht="15" customHeight="1" thickBot="1">
      <c r="A75" s="23"/>
      <c r="B75" s="24"/>
      <c r="C75" s="422" t="s">
        <v>6</v>
      </c>
      <c r="D75" s="438" t="s">
        <v>159</v>
      </c>
      <c r="E75" s="59">
        <f>IF(miasto!E164,miasto!E164,"")</f>
        <v>1184</v>
      </c>
      <c r="F75" s="59">
        <f>IF(miasto!F164,miasto!F164,"")</f>
        <v>1000</v>
      </c>
      <c r="G75" s="59">
        <f>IF(miasto!G164,miasto!G164,"")</f>
        <v>1000</v>
      </c>
      <c r="H75" s="59">
        <f>IF(miasto!H164,miasto!H164,"")</f>
      </c>
      <c r="I75" s="59">
        <f>IF(miasto!I164,miasto!I164,"")</f>
      </c>
      <c r="J75" s="327"/>
      <c r="K75" s="353">
        <f t="shared" si="1"/>
        <v>0.8445945945945946</v>
      </c>
    </row>
    <row r="76" spans="1:11" s="5" customFormat="1" ht="18" customHeight="1" thickBot="1">
      <c r="A76" s="30"/>
      <c r="B76" s="34">
        <v>80130</v>
      </c>
      <c r="C76" s="419" t="s">
        <v>133</v>
      </c>
      <c r="D76" s="436"/>
      <c r="E76" s="52">
        <f aca="true" t="shared" si="32" ref="E76:J76">IF(SUM(E77:E79)&gt;0,SUM(E77:E79),"")</f>
        <v>22280</v>
      </c>
      <c r="F76" s="52">
        <f t="shared" si="32"/>
        <v>9000</v>
      </c>
      <c r="G76" s="52">
        <f t="shared" si="32"/>
        <v>9000</v>
      </c>
      <c r="H76" s="52">
        <f t="shared" si="32"/>
      </c>
      <c r="I76" s="52">
        <f t="shared" si="32"/>
      </c>
      <c r="J76" s="204">
        <f t="shared" si="32"/>
      </c>
      <c r="K76" s="353">
        <f t="shared" si="1"/>
        <v>0.40394973070017953</v>
      </c>
    </row>
    <row r="77" spans="1:11" s="4" customFormat="1" ht="42.75" customHeight="1" thickBot="1">
      <c r="A77" s="23"/>
      <c r="B77" s="24"/>
      <c r="C77" s="422" t="s">
        <v>115</v>
      </c>
      <c r="D77" s="438" t="s">
        <v>178</v>
      </c>
      <c r="E77" s="59">
        <f>IF(miasto!E166,miasto!E166,"")</f>
        <v>14860</v>
      </c>
      <c r="F77" s="59">
        <f>IF(miasto!F166,miasto!F166,"")</f>
      </c>
      <c r="G77" s="59">
        <f>IF(miasto!G166,miasto!G166,"")</f>
      </c>
      <c r="H77" s="59">
        <f>IF(miasto!H166,miasto!H166,"")</f>
      </c>
      <c r="I77" s="59">
        <f>IF(miasto!I166,miasto!I166,"")</f>
      </c>
      <c r="J77" s="327"/>
      <c r="K77" s="353">
        <f t="shared" si="1"/>
      </c>
    </row>
    <row r="78" spans="1:11" s="4" customFormat="1" ht="88.5" customHeight="1" thickBot="1">
      <c r="A78" s="23"/>
      <c r="B78" s="24"/>
      <c r="C78" s="422" t="s">
        <v>128</v>
      </c>
      <c r="D78" s="445" t="s">
        <v>148</v>
      </c>
      <c r="E78" s="213"/>
      <c r="F78" s="213">
        <f>IF(miasto!F167,miasto!F167,"")</f>
      </c>
      <c r="G78" s="213">
        <f>IF(miasto!G167,miasto!G167,"")</f>
      </c>
      <c r="H78" s="59"/>
      <c r="I78" s="59"/>
      <c r="J78" s="327"/>
      <c r="K78" s="353">
        <f t="shared" si="1"/>
      </c>
    </row>
    <row r="79" spans="1:11" s="4" customFormat="1" ht="13.5" customHeight="1" thickBot="1">
      <c r="A79" s="23"/>
      <c r="B79" s="36"/>
      <c r="C79" s="422" t="s">
        <v>6</v>
      </c>
      <c r="D79" s="438" t="s">
        <v>159</v>
      </c>
      <c r="E79" s="59">
        <f>IF(miasto!E168,miasto!E168,"")</f>
        <v>7420</v>
      </c>
      <c r="F79" s="59">
        <f>IF(miasto!F168,miasto!F168,"")</f>
        <v>9000</v>
      </c>
      <c r="G79" s="59">
        <f>IF(miasto!G168,miasto!G168,"")</f>
        <v>9000</v>
      </c>
      <c r="H79" s="59">
        <f>IF(miasto!H168,miasto!H168,"")</f>
      </c>
      <c r="I79" s="59">
        <f>IF(miasto!I168,miasto!I168,"")</f>
      </c>
      <c r="J79" s="327"/>
      <c r="K79" s="353">
        <f t="shared" si="1"/>
        <v>1.2129380053908356</v>
      </c>
    </row>
    <row r="80" spans="1:11" s="5" customFormat="1" ht="36.75" customHeight="1" thickBot="1">
      <c r="A80" s="30"/>
      <c r="B80" s="34">
        <v>80140</v>
      </c>
      <c r="C80" s="419" t="s">
        <v>90</v>
      </c>
      <c r="D80" s="436"/>
      <c r="E80" s="52">
        <f aca="true" t="shared" si="33" ref="E80:J80">IF(SUM(E81:E84)&gt;0,SUM(E81:E84),"")</f>
        <v>2230</v>
      </c>
      <c r="F80" s="52">
        <f t="shared" si="33"/>
        <v>14260</v>
      </c>
      <c r="G80" s="52">
        <f t="shared" si="33"/>
        <v>14260</v>
      </c>
      <c r="H80" s="52">
        <f t="shared" si="33"/>
      </c>
      <c r="I80" s="52">
        <f t="shared" si="33"/>
      </c>
      <c r="J80" s="204">
        <f t="shared" si="33"/>
      </c>
      <c r="K80" s="353">
        <f aca="true" t="shared" si="34" ref="K80:K143">IF(AND(F80&lt;&gt;"",E80&lt;&gt;""),F80/E80,"")</f>
        <v>6.394618834080718</v>
      </c>
    </row>
    <row r="81" spans="1:11" s="4" customFormat="1" ht="42" customHeight="1" thickBot="1">
      <c r="A81" s="23"/>
      <c r="B81" s="36"/>
      <c r="C81" s="422" t="s">
        <v>115</v>
      </c>
      <c r="D81" s="438" t="s">
        <v>178</v>
      </c>
      <c r="E81" s="59">
        <f>IF(miasto!E170,miasto!E170,"")</f>
      </c>
      <c r="F81" s="59">
        <f>IF(miasto!F170,miasto!F170,"")</f>
      </c>
      <c r="G81" s="59">
        <f>IF(miasto!G170,miasto!G170,"")</f>
      </c>
      <c r="H81" s="59">
        <f>IF(miasto!H170,miasto!H170,"")</f>
      </c>
      <c r="I81" s="59">
        <f>IF(miasto!I170,miasto!I170,"")</f>
      </c>
      <c r="J81" s="327"/>
      <c r="K81" s="353">
        <f t="shared" si="34"/>
      </c>
    </row>
    <row r="82" spans="1:11" s="4" customFormat="1" ht="92.25" customHeight="1" thickBot="1">
      <c r="A82" s="23"/>
      <c r="B82" s="24"/>
      <c r="C82" s="422" t="s">
        <v>128</v>
      </c>
      <c r="D82" s="440" t="s">
        <v>148</v>
      </c>
      <c r="E82" s="59">
        <f>IF(miasto!E171,miasto!E171,"")</f>
      </c>
      <c r="F82" s="59">
        <f>IF(miasto!F171,miasto!F171,"")</f>
        <v>13260</v>
      </c>
      <c r="G82" s="59">
        <f>IF(miasto!G171,miasto!G171,"")</f>
        <v>13260</v>
      </c>
      <c r="H82" s="59">
        <f>IF(miasto!H171,miasto!H171,"")</f>
      </c>
      <c r="I82" s="59">
        <f>IF(miasto!I171,miasto!I171,"")</f>
      </c>
      <c r="J82" s="327"/>
      <c r="K82" s="353">
        <f t="shared" si="34"/>
      </c>
    </row>
    <row r="83" spans="1:11" s="4" customFormat="1" ht="31.5" customHeight="1" thickBot="1">
      <c r="A83" s="23"/>
      <c r="B83" s="24"/>
      <c r="C83" s="422" t="s">
        <v>101</v>
      </c>
      <c r="D83" s="440" t="s">
        <v>150</v>
      </c>
      <c r="E83" s="59">
        <f>IF(miasto!E172,miasto!E172,"")</f>
        <v>1578</v>
      </c>
      <c r="F83" s="59"/>
      <c r="G83" s="59"/>
      <c r="H83" s="59"/>
      <c r="I83" s="59"/>
      <c r="J83" s="327"/>
      <c r="K83" s="353">
        <f t="shared" si="34"/>
      </c>
    </row>
    <row r="84" spans="1:11" s="4" customFormat="1" ht="20.25" customHeight="1" thickBot="1">
      <c r="A84" s="23"/>
      <c r="B84" s="24"/>
      <c r="C84" s="422" t="s">
        <v>6</v>
      </c>
      <c r="D84" s="440" t="s">
        <v>159</v>
      </c>
      <c r="E84" s="59">
        <f>IF(miasto!E173,miasto!E173,"")</f>
        <v>652</v>
      </c>
      <c r="F84" s="59">
        <f>IF(miasto!F173,miasto!F173,"")</f>
        <v>1000</v>
      </c>
      <c r="G84" s="59">
        <f>IF(miasto!G173,miasto!G173,"")</f>
        <v>1000</v>
      </c>
      <c r="H84" s="59">
        <f>IF(miasto!H173,miasto!H173,"")</f>
      </c>
      <c r="I84" s="59">
        <f>IF(miasto!I173,miasto!I173,"")</f>
      </c>
      <c r="J84" s="327"/>
      <c r="K84" s="353">
        <f t="shared" si="34"/>
        <v>1.5337423312883436</v>
      </c>
    </row>
    <row r="85" spans="1:11" s="5" customFormat="1" ht="18" customHeight="1" thickBot="1">
      <c r="A85" s="30"/>
      <c r="B85" s="40">
        <v>80195</v>
      </c>
      <c r="C85" s="423" t="s">
        <v>8</v>
      </c>
      <c r="D85" s="439"/>
      <c r="E85" s="63">
        <f aca="true" t="shared" si="35" ref="E85:J85">IF(SUM(E86:E86)&gt;0,SUM(E86:E86),"")</f>
        <v>126486</v>
      </c>
      <c r="F85" s="63">
        <f t="shared" si="35"/>
      </c>
      <c r="G85" s="63">
        <f t="shared" si="35"/>
      </c>
      <c r="H85" s="63">
        <f t="shared" si="35"/>
      </c>
      <c r="I85" s="63">
        <f t="shared" si="35"/>
      </c>
      <c r="J85" s="206">
        <f t="shared" si="35"/>
      </c>
      <c r="K85" s="353">
        <f t="shared" si="34"/>
      </c>
    </row>
    <row r="86" spans="1:11" s="4" customFormat="1" ht="42" customHeight="1" thickBot="1">
      <c r="A86" s="23"/>
      <c r="B86" s="24"/>
      <c r="C86" s="422" t="s">
        <v>115</v>
      </c>
      <c r="D86" s="438" t="s">
        <v>178</v>
      </c>
      <c r="E86" s="59">
        <f>IF(miasto!E176,miasto!E176,"")</f>
        <v>126486</v>
      </c>
      <c r="F86" s="59">
        <f>IF(miasto!F176,miasto!F176,"")</f>
      </c>
      <c r="G86" s="59">
        <f>IF(miasto!G176,miasto!G176,"")</f>
      </c>
      <c r="H86" s="59">
        <f>IF(miasto!H176,miasto!H176,"")</f>
      </c>
      <c r="I86" s="59">
        <f>IF(miasto!I176,miasto!I176,"")</f>
      </c>
      <c r="J86" s="326"/>
      <c r="K86" s="353">
        <f t="shared" si="34"/>
      </c>
    </row>
    <row r="87" spans="1:11" s="7" customFormat="1" ht="24" customHeight="1" thickBot="1">
      <c r="A87" s="33">
        <v>851</v>
      </c>
      <c r="B87" s="28"/>
      <c r="C87" s="414" t="s">
        <v>53</v>
      </c>
      <c r="D87" s="431"/>
      <c r="E87" s="57">
        <f aca="true" t="shared" si="36" ref="E87:J87">IF(SUM(E88,E90)&gt;0,SUM(E88,E90),"")</f>
        <v>28224</v>
      </c>
      <c r="F87" s="57">
        <f t="shared" si="36"/>
        <v>32000</v>
      </c>
      <c r="G87" s="57">
        <f t="shared" si="36"/>
      </c>
      <c r="H87" s="57">
        <f t="shared" si="36"/>
      </c>
      <c r="I87" s="57">
        <f t="shared" si="36"/>
        <v>32000</v>
      </c>
      <c r="J87" s="203">
        <f t="shared" si="36"/>
      </c>
      <c r="K87" s="353">
        <f t="shared" si="34"/>
        <v>1.1337868480725624</v>
      </c>
    </row>
    <row r="88" spans="1:11" s="7" customFormat="1" ht="24" customHeight="1" thickBot="1">
      <c r="A88" s="125"/>
      <c r="B88" s="121"/>
      <c r="C88" s="415"/>
      <c r="D88" s="432"/>
      <c r="E88" s="63">
        <f aca="true" t="shared" si="37" ref="E88:J88">IF(SUM(E89)&gt;0,SUM(E89),"")</f>
      </c>
      <c r="F88" s="63">
        <f t="shared" si="37"/>
      </c>
      <c r="G88" s="63">
        <f t="shared" si="37"/>
      </c>
      <c r="H88" s="63">
        <f t="shared" si="37"/>
      </c>
      <c r="I88" s="63">
        <f t="shared" si="37"/>
      </c>
      <c r="J88" s="206">
        <f t="shared" si="37"/>
      </c>
      <c r="K88" s="353">
        <f t="shared" si="34"/>
      </c>
    </row>
    <row r="89" spans="1:11" s="7" customFormat="1" ht="13.5" customHeight="1" thickBot="1">
      <c r="A89" s="125"/>
      <c r="B89" s="137"/>
      <c r="C89" s="422"/>
      <c r="D89" s="433"/>
      <c r="E89" s="59"/>
      <c r="F89" s="59"/>
      <c r="G89" s="59"/>
      <c r="H89" s="59"/>
      <c r="I89" s="59"/>
      <c r="J89" s="327"/>
      <c r="K89" s="353">
        <f t="shared" si="34"/>
      </c>
    </row>
    <row r="90" spans="1:11" s="5" customFormat="1" ht="54" customHeight="1" thickBot="1">
      <c r="A90" s="30"/>
      <c r="B90" s="40">
        <v>85156</v>
      </c>
      <c r="C90" s="423" t="s">
        <v>134</v>
      </c>
      <c r="D90" s="439"/>
      <c r="E90" s="63">
        <f aca="true" t="shared" si="38" ref="E90:J90">IF(SUM(E91:E92)&gt;0,SUM(E91:E92),"")</f>
        <v>28224</v>
      </c>
      <c r="F90" s="63">
        <f t="shared" si="38"/>
        <v>32000</v>
      </c>
      <c r="G90" s="63">
        <f t="shared" si="38"/>
      </c>
      <c r="H90" s="63">
        <f t="shared" si="38"/>
      </c>
      <c r="I90" s="63">
        <f t="shared" si="38"/>
        <v>32000</v>
      </c>
      <c r="J90" s="206">
        <f t="shared" si="38"/>
      </c>
      <c r="K90" s="353">
        <f t="shared" si="34"/>
        <v>1.1337868480725624</v>
      </c>
    </row>
    <row r="91" spans="1:11" s="4" customFormat="1" ht="64.5" customHeight="1" thickBot="1">
      <c r="A91" s="23"/>
      <c r="B91" s="24"/>
      <c r="C91" s="421" t="s">
        <v>95</v>
      </c>
      <c r="D91" s="438" t="s">
        <v>152</v>
      </c>
      <c r="E91" s="59">
        <v>1796</v>
      </c>
      <c r="F91" s="59">
        <f>IF(miasto!F181,miasto!F181,"")</f>
        <v>4000</v>
      </c>
      <c r="G91" s="59">
        <f>IF(miasto!G181,miasto!G181,"")</f>
      </c>
      <c r="H91" s="59">
        <f>IF(miasto!H181,miasto!H181,"")</f>
      </c>
      <c r="I91" s="59">
        <f>IF(miasto!I181,miasto!I181,"")</f>
        <v>4000</v>
      </c>
      <c r="J91" s="327"/>
      <c r="K91" s="353">
        <f t="shared" si="34"/>
        <v>2.2271714922048997</v>
      </c>
    </row>
    <row r="92" spans="1:11" s="4" customFormat="1" ht="65.25" customHeight="1" thickBot="1">
      <c r="A92" s="26"/>
      <c r="B92" s="27"/>
      <c r="C92" s="425" t="s">
        <v>124</v>
      </c>
      <c r="D92" s="446" t="s">
        <v>152</v>
      </c>
      <c r="E92" s="59">
        <v>26428</v>
      </c>
      <c r="F92" s="59">
        <f>IF(miasto!F183,miasto!F183,"")</f>
        <v>28000</v>
      </c>
      <c r="G92" s="59">
        <f>IF(miasto!G183,miasto!G183,"")</f>
      </c>
      <c r="H92" s="59">
        <f>IF(miasto!H183,miasto!H183,"")</f>
      </c>
      <c r="I92" s="59">
        <f>IF(miasto!I183,miasto!I183,"")</f>
        <v>28000</v>
      </c>
      <c r="J92" s="326"/>
      <c r="K92" s="353">
        <f t="shared" si="34"/>
        <v>1.0594823671863176</v>
      </c>
    </row>
    <row r="93" spans="1:11" s="7" customFormat="1" ht="22.5" customHeight="1" thickBot="1">
      <c r="A93" s="33">
        <v>852</v>
      </c>
      <c r="B93" s="28"/>
      <c r="C93" s="414" t="s">
        <v>139</v>
      </c>
      <c r="D93" s="431"/>
      <c r="E93" s="57">
        <f aca="true" t="shared" si="39" ref="E93:J93">IF(SUM(E94,E99,E106,E108,E111,E113,E118,E123,E125)&gt;0,SUM(E94,E99,E106,E108,E111,E113,E118,E123,E125),"")</f>
        <v>5019203</v>
      </c>
      <c r="F93" s="57">
        <f t="shared" si="39"/>
        <v>3562763</v>
      </c>
      <c r="G93" s="57">
        <f t="shared" si="39"/>
        <v>502400</v>
      </c>
      <c r="H93" s="57">
        <f t="shared" si="39"/>
      </c>
      <c r="I93" s="57">
        <f t="shared" si="39"/>
        <v>3060363</v>
      </c>
      <c r="J93" s="57">
        <f t="shared" si="39"/>
      </c>
      <c r="K93" s="353">
        <f t="shared" si="34"/>
        <v>0.7098264405723379</v>
      </c>
    </row>
    <row r="94" spans="1:11" s="5" customFormat="1" ht="30.75" customHeight="1" thickBot="1">
      <c r="A94" s="30"/>
      <c r="B94" s="34">
        <v>85201</v>
      </c>
      <c r="C94" s="419" t="s">
        <v>54</v>
      </c>
      <c r="D94" s="436"/>
      <c r="E94" s="52">
        <f aca="true" t="shared" si="40" ref="E94:J94">IF(SUM(E95:E98)&gt;0,SUM(E95:E98),"")</f>
        <v>1623000</v>
      </c>
      <c r="F94" s="52">
        <f t="shared" si="40"/>
        <v>1431600</v>
      </c>
      <c r="G94" s="52">
        <f t="shared" si="40"/>
        <v>17600</v>
      </c>
      <c r="H94" s="52">
        <f t="shared" si="40"/>
      </c>
      <c r="I94" s="52">
        <f t="shared" si="40"/>
        <v>1414000</v>
      </c>
      <c r="J94" s="204">
        <f t="shared" si="40"/>
      </c>
      <c r="K94" s="353">
        <f t="shared" si="34"/>
        <v>0.8820702402957487</v>
      </c>
    </row>
    <row r="95" spans="1:11" s="4" customFormat="1" ht="13.5" thickBot="1">
      <c r="A95" s="23"/>
      <c r="B95" s="24" t="s">
        <v>219</v>
      </c>
      <c r="C95" s="422" t="s">
        <v>55</v>
      </c>
      <c r="D95" s="438" t="s">
        <v>180</v>
      </c>
      <c r="E95" s="59">
        <f>IF(miasto!E186,miasto!E186,"")</f>
        <v>17900</v>
      </c>
      <c r="F95" s="59">
        <f>IF(miasto!F186,miasto!F186,"")</f>
        <v>16000</v>
      </c>
      <c r="G95" s="59">
        <f>IF(miasto!G186,miasto!G186,"")</f>
        <v>16000</v>
      </c>
      <c r="H95" s="59">
        <f>IF(miasto!H186,miasto!H186,"")</f>
      </c>
      <c r="I95" s="59">
        <f>IF(miasto!I186,miasto!I186,"")</f>
      </c>
      <c r="J95" s="327"/>
      <c r="K95" s="353">
        <f t="shared" si="34"/>
        <v>0.8938547486033519</v>
      </c>
    </row>
    <row r="96" spans="1:11" s="4" customFormat="1" ht="14.25" customHeight="1" thickBot="1">
      <c r="A96" s="23"/>
      <c r="B96" s="24" t="s">
        <v>219</v>
      </c>
      <c r="C96" s="422" t="s">
        <v>6</v>
      </c>
      <c r="D96" s="438" t="s">
        <v>159</v>
      </c>
      <c r="E96" s="59">
        <f>IF(miasto!E187,miasto!E187,"")</f>
        <v>1500</v>
      </c>
      <c r="F96" s="59">
        <f>IF(miasto!F187,miasto!F187,"")</f>
        <v>1600</v>
      </c>
      <c r="G96" s="59">
        <f>IF(miasto!G187,miasto!G187,"")</f>
        <v>1600</v>
      </c>
      <c r="H96" s="59">
        <f>IF(miasto!H187,miasto!H187,"")</f>
      </c>
      <c r="I96" s="59">
        <f>IF(miasto!I187,miasto!I187,"")</f>
      </c>
      <c r="J96" s="327"/>
      <c r="K96" s="353">
        <f t="shared" si="34"/>
        <v>1.0666666666666667</v>
      </c>
    </row>
    <row r="97" spans="1:11" s="4" customFormat="1" ht="41.25" customHeight="1" thickBot="1">
      <c r="A97" s="23"/>
      <c r="B97" s="24" t="s">
        <v>219</v>
      </c>
      <c r="C97" s="422" t="s">
        <v>115</v>
      </c>
      <c r="D97" s="438" t="s">
        <v>178</v>
      </c>
      <c r="E97" s="59">
        <f>IF(miasto!E188,miasto!E188,"")</f>
        <v>1603600</v>
      </c>
      <c r="F97" s="59">
        <f>IF(miasto!F188,miasto!F188,"")</f>
        <v>1414000</v>
      </c>
      <c r="G97" s="59">
        <f>IF(miasto!G188,miasto!G188,"")</f>
      </c>
      <c r="H97" s="59">
        <f>IF(miasto!H188,miasto!H188,"")</f>
      </c>
      <c r="I97" s="59">
        <f>IF(miasto!I188,miasto!I188,"")</f>
        <v>1414000</v>
      </c>
      <c r="J97" s="327"/>
      <c r="K97" s="353">
        <f t="shared" si="34"/>
        <v>0.8817660264405088</v>
      </c>
    </row>
    <row r="98" spans="1:11" s="4" customFormat="1" ht="13.5" thickBot="1">
      <c r="A98" s="23"/>
      <c r="B98" s="24" t="s">
        <v>219</v>
      </c>
      <c r="C98" s="422" t="s">
        <v>15</v>
      </c>
      <c r="D98" s="438" t="s">
        <v>145</v>
      </c>
      <c r="E98" s="59">
        <f>IF(miasto!E189,miasto!E189,"")</f>
      </c>
      <c r="F98" s="59">
        <f>IF(miasto!F189,miasto!F189,"")</f>
      </c>
      <c r="G98" s="59">
        <f>IF(miasto!G189,miasto!G189,"")</f>
      </c>
      <c r="H98" s="59">
        <f>IF(miasto!H189,miasto!H189,"")</f>
      </c>
      <c r="I98" s="59">
        <f>IF(miasto!I189,miasto!I189,"")</f>
      </c>
      <c r="J98" s="327"/>
      <c r="K98" s="353">
        <f t="shared" si="34"/>
      </c>
    </row>
    <row r="99" spans="1:11" s="5" customFormat="1" ht="18.75" customHeight="1" thickBot="1">
      <c r="A99" s="30"/>
      <c r="B99" s="34">
        <v>85202</v>
      </c>
      <c r="C99" s="419" t="s">
        <v>57</v>
      </c>
      <c r="D99" s="436"/>
      <c r="E99" s="52">
        <f aca="true" t="shared" si="41" ref="E99:J99">IF(SUM(E100:E105)&gt;0,SUM(E100:E105),"")</f>
        <v>2556020</v>
      </c>
      <c r="F99" s="52">
        <f t="shared" si="41"/>
        <v>2031000</v>
      </c>
      <c r="G99" s="52">
        <f t="shared" si="41"/>
        <v>470000</v>
      </c>
      <c r="H99" s="52">
        <f t="shared" si="41"/>
      </c>
      <c r="I99" s="52">
        <f t="shared" si="41"/>
        <v>1561000</v>
      </c>
      <c r="J99" s="204">
        <f t="shared" si="41"/>
      </c>
      <c r="K99" s="353">
        <f t="shared" si="34"/>
        <v>0.7945947214810526</v>
      </c>
    </row>
    <row r="100" spans="1:11" s="4" customFormat="1" ht="14.25" customHeight="1" thickBot="1">
      <c r="A100" s="23"/>
      <c r="B100" s="24" t="s">
        <v>219</v>
      </c>
      <c r="C100" s="422" t="s">
        <v>55</v>
      </c>
      <c r="D100" s="438" t="s">
        <v>180</v>
      </c>
      <c r="E100" s="59">
        <f>IF(miasto!E191,miasto!E191,"")</f>
        <v>465700</v>
      </c>
      <c r="F100" s="59">
        <f>IF(miasto!F191,miasto!F191,"")</f>
        <v>465400</v>
      </c>
      <c r="G100" s="59">
        <f>IF(miasto!G191,miasto!G191,"")</f>
        <v>465400</v>
      </c>
      <c r="H100" s="59">
        <f>IF(miasto!H191,miasto!H191,"")</f>
      </c>
      <c r="I100" s="59">
        <f>IF(miasto!I191,miasto!I191,"")</f>
      </c>
      <c r="J100" s="327"/>
      <c r="K100" s="353">
        <f t="shared" si="34"/>
        <v>0.9993558084603822</v>
      </c>
    </row>
    <row r="101" spans="1:11" s="4" customFormat="1" ht="29.25" customHeight="1" thickBot="1">
      <c r="A101" s="23"/>
      <c r="B101" s="24" t="s">
        <v>219</v>
      </c>
      <c r="C101" s="422" t="s">
        <v>101</v>
      </c>
      <c r="D101" s="438" t="s">
        <v>150</v>
      </c>
      <c r="E101" s="59">
        <f>IF(miasto!E192,miasto!E192,"")</f>
        <v>300</v>
      </c>
      <c r="F101" s="59">
        <f>IF(miasto!F192,miasto!F192,"")</f>
        <v>300</v>
      </c>
      <c r="G101" s="59">
        <f>IF(miasto!G192,miasto!G192,"")</f>
        <v>300</v>
      </c>
      <c r="H101" s="59">
        <f>IF(miasto!H192,miasto!H192,"")</f>
      </c>
      <c r="I101" s="59">
        <f>IF(miasto!I192,miasto!I192,"")</f>
      </c>
      <c r="J101" s="327"/>
      <c r="K101" s="353">
        <f t="shared" si="34"/>
        <v>1</v>
      </c>
    </row>
    <row r="102" spans="1:11" s="4" customFormat="1" ht="14.25" customHeight="1" thickBot="1">
      <c r="A102" s="23"/>
      <c r="B102" s="24" t="s">
        <v>219</v>
      </c>
      <c r="C102" s="422" t="s">
        <v>6</v>
      </c>
      <c r="D102" s="438" t="s">
        <v>159</v>
      </c>
      <c r="E102" s="59">
        <f>IF(miasto!E193,miasto!E193,"")</f>
        <v>3500</v>
      </c>
      <c r="F102" s="59">
        <f>IF(miasto!F193,miasto!F193,"")</f>
        <v>3000</v>
      </c>
      <c r="G102" s="59">
        <f>IF(miasto!G193,miasto!G193,"")</f>
        <v>3000</v>
      </c>
      <c r="H102" s="59">
        <f>IF(miasto!H193,miasto!H193,"")</f>
      </c>
      <c r="I102" s="59">
        <f>IF(miasto!I193,miasto!I193,"")</f>
      </c>
      <c r="J102" s="327"/>
      <c r="K102" s="353">
        <f t="shared" si="34"/>
        <v>0.8571428571428571</v>
      </c>
    </row>
    <row r="103" spans="1:11" s="4" customFormat="1" ht="14.25" customHeight="1" thickBot="1">
      <c r="A103" s="23"/>
      <c r="B103" s="24"/>
      <c r="C103" s="422" t="s">
        <v>15</v>
      </c>
      <c r="D103" s="438" t="s">
        <v>145</v>
      </c>
      <c r="E103" s="59">
        <f>IF(miasto!E194,miasto!E194,"")</f>
        <v>1400</v>
      </c>
      <c r="F103" s="59">
        <f>IF(miasto!F194,miasto!F194,"")</f>
        <v>1300</v>
      </c>
      <c r="G103" s="59">
        <f>IF(miasto!G194,miasto!G194,"")</f>
        <v>1300</v>
      </c>
      <c r="H103" s="59"/>
      <c r="I103" s="59"/>
      <c r="J103" s="327"/>
      <c r="K103" s="353">
        <f t="shared" si="34"/>
        <v>0.9285714285714286</v>
      </c>
    </row>
    <row r="104" spans="1:11" s="4" customFormat="1" ht="42.75" customHeight="1" thickBot="1">
      <c r="A104" s="23"/>
      <c r="B104" s="24" t="s">
        <v>219</v>
      </c>
      <c r="C104" s="422" t="s">
        <v>56</v>
      </c>
      <c r="D104" s="438" t="s">
        <v>178</v>
      </c>
      <c r="E104" s="59">
        <f>IF(miasto!E195,miasto!E195,"")</f>
        <v>1585120</v>
      </c>
      <c r="F104" s="59">
        <f>IF(miasto!F195,miasto!F195,"")</f>
        <v>1561000</v>
      </c>
      <c r="G104" s="59">
        <f>IF(miasto!G195,miasto!G195,"")</f>
      </c>
      <c r="H104" s="59">
        <f>IF(miasto!H195,miasto!H195,"")</f>
      </c>
      <c r="I104" s="59">
        <f>IF(miasto!I195,miasto!I195,"")</f>
        <v>1561000</v>
      </c>
      <c r="J104" s="327"/>
      <c r="K104" s="353">
        <f t="shared" si="34"/>
        <v>0.9847834864237408</v>
      </c>
    </row>
    <row r="105" spans="1:11" s="4" customFormat="1" ht="66.75" customHeight="1" thickBot="1">
      <c r="A105" s="23"/>
      <c r="B105" s="24" t="s">
        <v>219</v>
      </c>
      <c r="C105" s="422" t="s">
        <v>225</v>
      </c>
      <c r="D105" s="438" t="s">
        <v>224</v>
      </c>
      <c r="E105" s="59">
        <f>IF(miasto!E196,miasto!E196,"")</f>
        <v>500000</v>
      </c>
      <c r="F105" s="59">
        <f>IF(miasto!F196,miasto!F196,"")</f>
      </c>
      <c r="G105" s="59">
        <f>IF(miasto!G196,miasto!G196,"")</f>
      </c>
      <c r="H105" s="59">
        <f>IF(miasto!H196,miasto!H196,"")</f>
      </c>
      <c r="I105" s="59">
        <f>IF(miasto!I196,miasto!I196,"")</f>
      </c>
      <c r="J105" s="327"/>
      <c r="K105" s="353">
        <f t="shared" si="34"/>
      </c>
    </row>
    <row r="106" spans="1:11" s="5" customFormat="1" ht="18" customHeight="1" thickBot="1">
      <c r="A106" s="30"/>
      <c r="B106" s="34">
        <v>85203</v>
      </c>
      <c r="C106" s="419" t="s">
        <v>58</v>
      </c>
      <c r="D106" s="436"/>
      <c r="E106" s="52">
        <f aca="true" t="shared" si="42" ref="E106:J106">IF(SUM(E107:E107)&gt;0,SUM(E107:E107),"")</f>
      </c>
      <c r="F106" s="52">
        <f t="shared" si="42"/>
      </c>
      <c r="G106" s="52">
        <f t="shared" si="42"/>
      </c>
      <c r="H106" s="52">
        <f t="shared" si="42"/>
      </c>
      <c r="I106" s="52">
        <f t="shared" si="42"/>
      </c>
      <c r="J106" s="204">
        <f t="shared" si="42"/>
      </c>
      <c r="K106" s="353">
        <f t="shared" si="34"/>
      </c>
    </row>
    <row r="107" spans="1:11" s="4" customFormat="1" ht="14.25" customHeight="1" thickBot="1">
      <c r="A107" s="23"/>
      <c r="B107" s="24" t="s">
        <v>219</v>
      </c>
      <c r="C107" s="422"/>
      <c r="D107" s="438"/>
      <c r="E107" s="59"/>
      <c r="F107" s="59"/>
      <c r="G107" s="59"/>
      <c r="H107" s="59">
        <f>IF(miasto!H198,miasto!H198,"")</f>
      </c>
      <c r="I107" s="59">
        <f>IF(miasto!I198,miasto!I198,"")</f>
      </c>
      <c r="J107" s="327"/>
      <c r="K107" s="353">
        <f t="shared" si="34"/>
      </c>
    </row>
    <row r="108" spans="1:11" s="5" customFormat="1" ht="18" customHeight="1" thickBot="1">
      <c r="A108" s="30"/>
      <c r="B108" s="34">
        <v>85204</v>
      </c>
      <c r="C108" s="419" t="s">
        <v>59</v>
      </c>
      <c r="D108" s="436"/>
      <c r="E108" s="52">
        <f aca="true" t="shared" si="43" ref="E108:J108">IF(SUM(E109:E110)&gt;0,SUM(E109:E110),"")</f>
        <v>524490</v>
      </c>
      <c r="F108" s="52">
        <f t="shared" si="43"/>
        <v>2400</v>
      </c>
      <c r="G108" s="52">
        <f t="shared" si="43"/>
        <v>2400</v>
      </c>
      <c r="H108" s="52">
        <f t="shared" si="43"/>
      </c>
      <c r="I108" s="52">
        <f t="shared" si="43"/>
      </c>
      <c r="J108" s="204">
        <f t="shared" si="43"/>
      </c>
      <c r="K108" s="353">
        <f t="shared" si="34"/>
        <v>0.004575873705885717</v>
      </c>
    </row>
    <row r="109" spans="1:11" s="4" customFormat="1" ht="13.5" customHeight="1" thickBot="1">
      <c r="A109" s="23"/>
      <c r="B109" s="24" t="s">
        <v>219</v>
      </c>
      <c r="C109" s="422" t="s">
        <v>55</v>
      </c>
      <c r="D109" s="438" t="s">
        <v>180</v>
      </c>
      <c r="E109" s="59">
        <f>IF(miasto!E201,miasto!E201,"")</f>
        <v>2400</v>
      </c>
      <c r="F109" s="59">
        <f>IF(miasto!F201,miasto!F201,"")</f>
        <v>2400</v>
      </c>
      <c r="G109" s="59">
        <f>IF(miasto!G201,miasto!G201,"")</f>
        <v>2400</v>
      </c>
      <c r="H109" s="59">
        <f>IF(miasto!H201,miasto!H201,"")</f>
      </c>
      <c r="I109" s="59">
        <f>IF(miasto!I201,miasto!I201,"")</f>
      </c>
      <c r="J109" s="327"/>
      <c r="K109" s="353">
        <f t="shared" si="34"/>
        <v>1</v>
      </c>
    </row>
    <row r="110" spans="1:11" s="4" customFormat="1" ht="39" customHeight="1" thickBot="1">
      <c r="A110" s="23"/>
      <c r="B110" s="36" t="s">
        <v>219</v>
      </c>
      <c r="C110" s="422" t="s">
        <v>56</v>
      </c>
      <c r="D110" s="438" t="s">
        <v>178</v>
      </c>
      <c r="E110" s="213">
        <f>IF(miasto!E202,miasto!E202,"")</f>
        <v>522090</v>
      </c>
      <c r="F110" s="213">
        <f>IF(miasto!F202,miasto!F202,"")</f>
      </c>
      <c r="G110" s="213">
        <f>IF(miasto!G202,miasto!G202,"")</f>
      </c>
      <c r="H110" s="213">
        <f>IF(miasto!H202,miasto!H202,"")</f>
      </c>
      <c r="I110" s="213">
        <f>IF(miasto!I202,miasto!I202,"")</f>
      </c>
      <c r="J110" s="329"/>
      <c r="K110" s="353">
        <f t="shared" si="34"/>
      </c>
    </row>
    <row r="111" spans="1:11" s="4" customFormat="1" ht="27.75" customHeight="1" thickBot="1">
      <c r="A111" s="23"/>
      <c r="B111" s="109">
        <v>85215</v>
      </c>
      <c r="C111" s="419" t="s">
        <v>60</v>
      </c>
      <c r="D111" s="442"/>
      <c r="E111" s="52">
        <f aca="true" t="shared" si="44" ref="E111:J111">IF(SUM(E112:E112)&gt;0,SUM(E112:E112),"")</f>
      </c>
      <c r="F111" s="52">
        <f t="shared" si="44"/>
      </c>
      <c r="G111" s="52">
        <f t="shared" si="44"/>
      </c>
      <c r="H111" s="52">
        <f t="shared" si="44"/>
      </c>
      <c r="I111" s="52">
        <f t="shared" si="44"/>
      </c>
      <c r="J111" s="52">
        <f t="shared" si="44"/>
      </c>
      <c r="K111" s="353">
        <f t="shared" si="34"/>
      </c>
    </row>
    <row r="112" spans="1:11" s="4" customFormat="1" ht="18" customHeight="1" thickBot="1">
      <c r="A112" s="23"/>
      <c r="B112" s="24"/>
      <c r="C112" s="422"/>
      <c r="D112" s="438"/>
      <c r="E112" s="213"/>
      <c r="F112" s="213">
        <f>IF(miasto!F210,miasto!F210,"")</f>
      </c>
      <c r="G112" s="213">
        <f>IF(miasto!G210,miasto!G210,"")</f>
      </c>
      <c r="H112" s="213">
        <f>IF(miasto!H210,miasto!H210,"")</f>
      </c>
      <c r="I112" s="213">
        <f>IF(miasto!I210,miasto!I210,"")</f>
      </c>
      <c r="J112" s="213">
        <f>IF(miasto!J210,miasto!J210,"")</f>
      </c>
      <c r="K112" s="353">
        <f t="shared" si="34"/>
      </c>
    </row>
    <row r="113" spans="1:11" s="5" customFormat="1" ht="35.25" customHeight="1" thickBot="1">
      <c r="A113" s="30"/>
      <c r="B113" s="34">
        <v>85216</v>
      </c>
      <c r="C113" s="419" t="s">
        <v>61</v>
      </c>
      <c r="D113" s="436"/>
      <c r="E113" s="52">
        <f aca="true" t="shared" si="45" ref="E113:J113">IF(SUM(E114,E117)&gt;0,SUM(E114,E117),"")</f>
        <v>34000</v>
      </c>
      <c r="F113" s="52">
        <f t="shared" si="45"/>
        <v>36000</v>
      </c>
      <c r="G113" s="52">
        <f t="shared" si="45"/>
      </c>
      <c r="H113" s="52">
        <f t="shared" si="45"/>
      </c>
      <c r="I113" s="52">
        <f t="shared" si="45"/>
        <v>36000</v>
      </c>
      <c r="J113" s="204">
        <f t="shared" si="45"/>
      </c>
      <c r="K113" s="353">
        <f t="shared" si="34"/>
        <v>1.0588235294117647</v>
      </c>
    </row>
    <row r="114" spans="1:12" s="95" customFormat="1" ht="37.5" customHeight="1" thickBot="1">
      <c r="A114" s="91"/>
      <c r="B114" s="92" t="s">
        <v>219</v>
      </c>
      <c r="C114" s="421" t="s">
        <v>95</v>
      </c>
      <c r="D114" s="447">
        <v>2110</v>
      </c>
      <c r="E114" s="214">
        <f aca="true" t="shared" si="46" ref="E114:J114">IF(SUM(E115:E116)&gt;0,SUM(E115:E116),"")</f>
        <v>34000</v>
      </c>
      <c r="F114" s="214">
        <f t="shared" si="46"/>
        <v>36000</v>
      </c>
      <c r="G114" s="214">
        <f t="shared" si="46"/>
      </c>
      <c r="H114" s="214">
        <f t="shared" si="46"/>
      </c>
      <c r="I114" s="214">
        <f t="shared" si="46"/>
        <v>36000</v>
      </c>
      <c r="J114" s="330">
        <f t="shared" si="46"/>
      </c>
      <c r="K114" s="353">
        <f t="shared" si="34"/>
        <v>1.0588235294117647</v>
      </c>
      <c r="L114" s="104"/>
    </row>
    <row r="115" spans="1:12" ht="13.5" thickBot="1">
      <c r="A115" s="23"/>
      <c r="B115" s="96"/>
      <c r="C115" s="426"/>
      <c r="D115" s="448"/>
      <c r="E115" s="99"/>
      <c r="F115" s="99"/>
      <c r="G115" s="99"/>
      <c r="H115" s="99"/>
      <c r="I115" s="99"/>
      <c r="J115" s="327"/>
      <c r="K115" s="353">
        <f t="shared" si="34"/>
      </c>
      <c r="L115" s="105"/>
    </row>
    <row r="116" spans="1:12" ht="13.5" thickBot="1">
      <c r="A116" s="23"/>
      <c r="B116" s="96" t="s">
        <v>219</v>
      </c>
      <c r="C116" s="427" t="s">
        <v>62</v>
      </c>
      <c r="D116" s="448"/>
      <c r="E116" s="59">
        <f>IF(miasto!E215,miasto!E215,"")</f>
        <v>34000</v>
      </c>
      <c r="F116" s="59">
        <f>IF(miasto!F215,miasto!F215,"")</f>
        <v>36000</v>
      </c>
      <c r="G116" s="59">
        <f>IF(miasto!G215,miasto!G215,"")</f>
      </c>
      <c r="H116" s="59">
        <f>IF(miasto!H215,miasto!H215,"")</f>
      </c>
      <c r="I116" s="59">
        <f>IF(miasto!I215,miasto!I215,"")</f>
        <v>36000</v>
      </c>
      <c r="J116" s="327"/>
      <c r="K116" s="353">
        <f t="shared" si="34"/>
        <v>1.0588235294117647</v>
      </c>
      <c r="L116" s="105"/>
    </row>
    <row r="117" spans="1:12" s="4" customFormat="1" ht="13.5" thickBot="1">
      <c r="A117" s="23"/>
      <c r="B117" s="36"/>
      <c r="C117" s="420"/>
      <c r="D117" s="438"/>
      <c r="E117" s="58"/>
      <c r="F117" s="58"/>
      <c r="G117" s="58"/>
      <c r="H117" s="58"/>
      <c r="I117" s="58"/>
      <c r="J117" s="327"/>
      <c r="K117" s="353">
        <f t="shared" si="34"/>
      </c>
      <c r="L117" s="102"/>
    </row>
    <row r="118" spans="1:11" s="5" customFormat="1" ht="21" customHeight="1" thickBot="1">
      <c r="A118" s="30"/>
      <c r="B118" s="40">
        <v>85226</v>
      </c>
      <c r="C118" s="423" t="s">
        <v>64</v>
      </c>
      <c r="D118" s="439"/>
      <c r="E118" s="63">
        <f aca="true" t="shared" si="47" ref="E118:J118">IF(SUM(E119:E122)&gt;0,SUM(E119:E122),"")</f>
        <v>217963</v>
      </c>
      <c r="F118" s="63">
        <f t="shared" si="47"/>
        <v>13963</v>
      </c>
      <c r="G118" s="63">
        <f t="shared" si="47"/>
        <v>4600</v>
      </c>
      <c r="H118" s="63">
        <f t="shared" si="47"/>
      </c>
      <c r="I118" s="63">
        <f t="shared" si="47"/>
        <v>9363</v>
      </c>
      <c r="J118" s="206">
        <f t="shared" si="47"/>
      </c>
      <c r="K118" s="353">
        <f t="shared" si="34"/>
        <v>0.06406133151039396</v>
      </c>
    </row>
    <row r="119" spans="1:11" s="8" customFormat="1" ht="13.5" thickBot="1">
      <c r="A119" s="20"/>
      <c r="B119" s="21" t="s">
        <v>219</v>
      </c>
      <c r="C119" s="420" t="s">
        <v>55</v>
      </c>
      <c r="D119" s="437" t="s">
        <v>180</v>
      </c>
      <c r="E119" s="59">
        <f>IF(miasto!E223,miasto!E223,"")</f>
        <v>3600</v>
      </c>
      <c r="F119" s="59">
        <f>IF(miasto!F223,miasto!F223,"")</f>
        <v>3600</v>
      </c>
      <c r="G119" s="59">
        <f>IF(miasto!G223,miasto!G223,"")</f>
        <v>3600</v>
      </c>
      <c r="H119" s="59">
        <f>IF(miasto!H223,miasto!H223,"")</f>
      </c>
      <c r="I119" s="59">
        <f>IF(miasto!I223,miasto!I223,"")</f>
      </c>
      <c r="J119" s="327"/>
      <c r="K119" s="353">
        <f t="shared" si="34"/>
        <v>1</v>
      </c>
    </row>
    <row r="120" spans="1:11" s="4" customFormat="1" ht="13.5" thickBot="1">
      <c r="A120" s="23"/>
      <c r="B120" s="24" t="s">
        <v>219</v>
      </c>
      <c r="C120" s="422" t="s">
        <v>6</v>
      </c>
      <c r="D120" s="438" t="s">
        <v>159</v>
      </c>
      <c r="E120" s="59">
        <f>IF(miasto!E224,miasto!E224,"")</f>
        <v>1000</v>
      </c>
      <c r="F120" s="59">
        <f>IF(miasto!F224,miasto!F224,"")</f>
        <v>1000</v>
      </c>
      <c r="G120" s="59">
        <f>IF(miasto!G224,miasto!G224,"")</f>
        <v>1000</v>
      </c>
      <c r="H120" s="59">
        <f>IF(miasto!H224,miasto!H224,"")</f>
      </c>
      <c r="I120" s="59">
        <f>IF(miasto!I224,miasto!I224,"")</f>
      </c>
      <c r="J120" s="327"/>
      <c r="K120" s="353">
        <f t="shared" si="34"/>
        <v>1</v>
      </c>
    </row>
    <row r="121" spans="1:11" s="4" customFormat="1" ht="39" thickBot="1">
      <c r="A121" s="85"/>
      <c r="B121" s="36" t="s">
        <v>219</v>
      </c>
      <c r="C121" s="422" t="s">
        <v>56</v>
      </c>
      <c r="D121" s="438" t="s">
        <v>178</v>
      </c>
      <c r="E121" s="59">
        <f>IF(miasto!E225,miasto!E225,"")</f>
        <v>204000</v>
      </c>
      <c r="F121" s="59">
        <f>IF(miasto!F225,miasto!F225,"")</f>
      </c>
      <c r="G121" s="59">
        <f>IF(miasto!G225,miasto!G225,"")</f>
      </c>
      <c r="H121" s="59">
        <f>IF(miasto!H225,miasto!H225,"")</f>
      </c>
      <c r="I121" s="59">
        <f>IF(miasto!I225,miasto!I225,"")</f>
      </c>
      <c r="J121" s="327"/>
      <c r="K121" s="353">
        <f t="shared" si="34"/>
      </c>
    </row>
    <row r="122" spans="1:11" s="4" customFormat="1" ht="64.5" thickBot="1">
      <c r="A122" s="23"/>
      <c r="B122" s="126" t="s">
        <v>219</v>
      </c>
      <c r="C122" s="422" t="s">
        <v>123</v>
      </c>
      <c r="D122" s="440" t="s">
        <v>181</v>
      </c>
      <c r="E122" s="59">
        <f>IF(miasto!E226,miasto!E226,"")</f>
        <v>9363</v>
      </c>
      <c r="F122" s="59">
        <f>IF(miasto!F226,miasto!F226,"")</f>
        <v>9363</v>
      </c>
      <c r="G122" s="59">
        <f>IF(miasto!G226,miasto!G226,"")</f>
      </c>
      <c r="H122" s="59">
        <f>IF(miasto!H226,miasto!H226,"")</f>
      </c>
      <c r="I122" s="59">
        <f>IF(miasto!I226,miasto!I226,"")</f>
        <v>9363</v>
      </c>
      <c r="J122" s="327"/>
      <c r="K122" s="353">
        <f t="shared" si="34"/>
        <v>1</v>
      </c>
    </row>
    <row r="123" spans="1:11" s="8" customFormat="1" ht="23.25" customHeight="1" thickBot="1">
      <c r="A123" s="20"/>
      <c r="B123" s="40">
        <v>85231</v>
      </c>
      <c r="C123" s="419" t="s">
        <v>84</v>
      </c>
      <c r="D123" s="449"/>
      <c r="E123" s="63">
        <f aca="true" t="shared" si="48" ref="E123:J123">IF(SUM(E124:E124)&gt;0,SUM(E124:E124),"")</f>
        <v>38640</v>
      </c>
      <c r="F123" s="63">
        <f t="shared" si="48"/>
        <v>40000</v>
      </c>
      <c r="G123" s="63">
        <f t="shared" si="48"/>
      </c>
      <c r="H123" s="63">
        <f t="shared" si="48"/>
      </c>
      <c r="I123" s="63">
        <f t="shared" si="48"/>
        <v>40000</v>
      </c>
      <c r="J123" s="206">
        <f t="shared" si="48"/>
      </c>
      <c r="K123" s="353">
        <f t="shared" si="34"/>
        <v>1.0351966873706004</v>
      </c>
    </row>
    <row r="124" spans="1:11" s="4" customFormat="1" ht="38.25" customHeight="1" thickBot="1">
      <c r="A124" s="23"/>
      <c r="B124" s="24" t="s">
        <v>219</v>
      </c>
      <c r="C124" s="421" t="s">
        <v>95</v>
      </c>
      <c r="D124" s="438" t="s">
        <v>152</v>
      </c>
      <c r="E124" s="59">
        <f>IF(miasto!E230,miasto!E230,"")</f>
        <v>38640</v>
      </c>
      <c r="F124" s="59">
        <f>IF(miasto!F230,miasto!F230,"")</f>
        <v>40000</v>
      </c>
      <c r="G124" s="59">
        <f>IF(miasto!G230,miasto!G230,"")</f>
      </c>
      <c r="H124" s="59">
        <f>IF(miasto!H230,miasto!H230,"")</f>
      </c>
      <c r="I124" s="59">
        <f>IF(miasto!I230,miasto!I230,"")</f>
        <v>40000</v>
      </c>
      <c r="J124" s="327"/>
      <c r="K124" s="353">
        <f t="shared" si="34"/>
        <v>1.0351966873706004</v>
      </c>
    </row>
    <row r="125" spans="1:11" s="5" customFormat="1" ht="21.75" customHeight="1" thickBot="1">
      <c r="A125" s="30"/>
      <c r="B125" s="34">
        <v>85295</v>
      </c>
      <c r="C125" s="419" t="s">
        <v>8</v>
      </c>
      <c r="D125" s="436"/>
      <c r="E125" s="52">
        <f aca="true" t="shared" si="49" ref="E125:J125">IF(SUM(E126:E127)&gt;0,SUM(E126:E127),"")</f>
        <v>25090</v>
      </c>
      <c r="F125" s="52">
        <f t="shared" si="49"/>
        <v>7800</v>
      </c>
      <c r="G125" s="52">
        <f t="shared" si="49"/>
        <v>7800</v>
      </c>
      <c r="H125" s="52">
        <f t="shared" si="49"/>
      </c>
      <c r="I125" s="52">
        <f t="shared" si="49"/>
      </c>
      <c r="J125" s="52">
        <f t="shared" si="49"/>
      </c>
      <c r="K125" s="353">
        <f t="shared" si="34"/>
        <v>0.31088082901554404</v>
      </c>
    </row>
    <row r="126" spans="1:11" s="4" customFormat="1" ht="40.5" customHeight="1" thickBot="1">
      <c r="A126" s="23"/>
      <c r="B126" s="24" t="s">
        <v>219</v>
      </c>
      <c r="C126" s="422" t="s">
        <v>56</v>
      </c>
      <c r="D126" s="438" t="s">
        <v>178</v>
      </c>
      <c r="E126" s="59">
        <f>IF(miasto!E234,miasto!E234,"")</f>
        <v>16590</v>
      </c>
      <c r="F126" s="59">
        <f>IF(miasto!F234,miasto!F234,"")</f>
      </c>
      <c r="G126" s="59">
        <f>IF(miasto!G234,miasto!G234,"")</f>
      </c>
      <c r="H126" s="59">
        <f>IF(miasto!H234,miasto!H234,"")</f>
      </c>
      <c r="I126" s="59">
        <f>IF(miasto!I234,miasto!I234,"")</f>
      </c>
      <c r="J126" s="326"/>
      <c r="K126" s="353">
        <f t="shared" si="34"/>
      </c>
    </row>
    <row r="127" spans="1:11" s="4" customFormat="1" ht="25.5" customHeight="1" thickBot="1">
      <c r="A127" s="467"/>
      <c r="B127" s="24"/>
      <c r="C127" s="422" t="s">
        <v>55</v>
      </c>
      <c r="D127" s="438" t="s">
        <v>263</v>
      </c>
      <c r="E127" s="62">
        <v>8500</v>
      </c>
      <c r="F127" s="62">
        <v>7800</v>
      </c>
      <c r="G127" s="59">
        <f>IF(miasto!G231,miasto!G231,"")</f>
        <v>7800</v>
      </c>
      <c r="H127" s="62"/>
      <c r="I127" s="62"/>
      <c r="J127" s="401"/>
      <c r="K127" s="353">
        <f t="shared" si="34"/>
        <v>0.9176470588235294</v>
      </c>
    </row>
    <row r="128" spans="1:11" s="4" customFormat="1" ht="36.75" customHeight="1" thickBot="1">
      <c r="A128" s="112">
        <v>853</v>
      </c>
      <c r="B128" s="112"/>
      <c r="C128" s="428" t="s">
        <v>140</v>
      </c>
      <c r="D128" s="450"/>
      <c r="E128" s="57">
        <f aca="true" t="shared" si="50" ref="E128:J128">IF(SUM(E129,E131)&gt;0,SUM(E129,E131),"")</f>
        <v>145200</v>
      </c>
      <c r="F128" s="57">
        <f t="shared" si="50"/>
        <v>147000</v>
      </c>
      <c r="G128" s="57">
        <f t="shared" si="50"/>
      </c>
      <c r="H128" s="57">
        <f t="shared" si="50"/>
      </c>
      <c r="I128" s="57">
        <f t="shared" si="50"/>
        <v>147000</v>
      </c>
      <c r="J128" s="203">
        <f t="shared" si="50"/>
      </c>
      <c r="K128" s="353">
        <f t="shared" si="34"/>
        <v>1.012396694214876</v>
      </c>
    </row>
    <row r="129" spans="1:11" s="4" customFormat="1" ht="33" customHeight="1" thickBot="1">
      <c r="A129" s="23"/>
      <c r="B129" s="109">
        <v>85321</v>
      </c>
      <c r="C129" s="423" t="s">
        <v>92</v>
      </c>
      <c r="D129" s="441"/>
      <c r="E129" s="116">
        <f aca="true" t="shared" si="51" ref="E129:J129">IF(SUM(E130)&gt;0,SUM(E130),"")</f>
        <v>145200</v>
      </c>
      <c r="F129" s="116">
        <f t="shared" si="51"/>
        <v>147000</v>
      </c>
      <c r="G129" s="116">
        <f t="shared" si="51"/>
      </c>
      <c r="H129" s="116">
        <f t="shared" si="51"/>
      </c>
      <c r="I129" s="116">
        <f t="shared" si="51"/>
        <v>147000</v>
      </c>
      <c r="J129" s="207">
        <f t="shared" si="51"/>
      </c>
      <c r="K129" s="353">
        <f t="shared" si="34"/>
        <v>1.012396694214876</v>
      </c>
    </row>
    <row r="130" spans="1:11" s="4" customFormat="1" ht="51.75" customHeight="1" thickBot="1">
      <c r="A130" s="23"/>
      <c r="B130" s="24"/>
      <c r="C130" s="421" t="s">
        <v>95</v>
      </c>
      <c r="D130" s="440" t="s">
        <v>152</v>
      </c>
      <c r="E130" s="59">
        <f>IF(miasto!E238,miasto!E238,"")</f>
        <v>145200</v>
      </c>
      <c r="F130" s="59">
        <f>IF(miasto!F238,miasto!F238,"")</f>
        <v>147000</v>
      </c>
      <c r="G130" s="59">
        <f>IF(miasto!G238,miasto!G238,"")</f>
      </c>
      <c r="H130" s="59">
        <f>IF(miasto!H238,miasto!H238,"")</f>
      </c>
      <c r="I130" s="59">
        <f>IF(miasto!I238,miasto!I238,"")</f>
        <v>147000</v>
      </c>
      <c r="J130" s="327"/>
      <c r="K130" s="353">
        <f t="shared" si="34"/>
        <v>1.012396694214876</v>
      </c>
    </row>
    <row r="131" spans="1:11" s="4" customFormat="1" ht="23.25" customHeight="1" thickBot="1">
      <c r="A131" s="23"/>
      <c r="B131" s="109">
        <v>85395</v>
      </c>
      <c r="C131" s="419" t="s">
        <v>8</v>
      </c>
      <c r="D131" s="441"/>
      <c r="E131" s="52">
        <f aca="true" t="shared" si="52" ref="E131:J131">IF(SUM(E132:E133)&gt;0,SUM(E132:E133),"")</f>
      </c>
      <c r="F131" s="52">
        <f t="shared" si="52"/>
      </c>
      <c r="G131" s="52">
        <f t="shared" si="52"/>
      </c>
      <c r="H131" s="52">
        <f t="shared" si="52"/>
      </c>
      <c r="I131" s="52">
        <f t="shared" si="52"/>
      </c>
      <c r="J131" s="204">
        <f t="shared" si="52"/>
      </c>
      <c r="K131" s="353">
        <f t="shared" si="34"/>
      </c>
    </row>
    <row r="132" spans="1:11" s="4" customFormat="1" ht="18" customHeight="1" thickBot="1">
      <c r="A132" s="23"/>
      <c r="B132" s="24"/>
      <c r="C132" s="422" t="s">
        <v>55</v>
      </c>
      <c r="D132" s="440" t="s">
        <v>180</v>
      </c>
      <c r="E132" s="59">
        <f>IF(miasto!E240,miasto!E240,"")</f>
      </c>
      <c r="F132" s="59">
        <f>IF(miasto!F240,miasto!F240,"")</f>
      </c>
      <c r="G132" s="59">
        <f>IF(miasto!G240,miasto!G240,"")</f>
      </c>
      <c r="H132" s="59">
        <f>IF(miasto!H240,miasto!H240,"")</f>
      </c>
      <c r="I132" s="59">
        <f>IF(miasto!I240,miasto!I240,"")</f>
      </c>
      <c r="J132" s="327"/>
      <c r="K132" s="353">
        <f t="shared" si="34"/>
      </c>
    </row>
    <row r="133" spans="1:11" s="4" customFormat="1" ht="40.5" customHeight="1" thickBot="1">
      <c r="A133" s="23"/>
      <c r="B133" s="24"/>
      <c r="C133" s="422" t="s">
        <v>56</v>
      </c>
      <c r="D133" s="440" t="s">
        <v>178</v>
      </c>
      <c r="E133" s="59">
        <f>IF(miasto!E242,miasto!E242,"")</f>
      </c>
      <c r="F133" s="59">
        <f>IF(miasto!F242,miasto!F242,"")</f>
      </c>
      <c r="G133" s="59">
        <f>IF(miasto!G242,miasto!G242,"")</f>
      </c>
      <c r="H133" s="59">
        <f>IF(miasto!H242,miasto!H242,"")</f>
      </c>
      <c r="I133" s="59">
        <f>IF(miasto!I242,miasto!I242,"")</f>
      </c>
      <c r="J133" s="326"/>
      <c r="K133" s="353">
        <f t="shared" si="34"/>
      </c>
    </row>
    <row r="134" spans="1:11" s="7" customFormat="1" ht="27" customHeight="1" thickBot="1">
      <c r="A134" s="33">
        <v>854</v>
      </c>
      <c r="B134" s="28"/>
      <c r="C134" s="414" t="s">
        <v>65</v>
      </c>
      <c r="D134" s="431"/>
      <c r="E134" s="57">
        <f aca="true" t="shared" si="53" ref="E134:J134">IF(SUM(E135,E137,E140,E142)&gt;0,SUM(E135,E137,E140,E142),"")</f>
        <v>201803</v>
      </c>
      <c r="F134" s="57">
        <f t="shared" si="53"/>
        <v>19976</v>
      </c>
      <c r="G134" s="57">
        <f t="shared" si="53"/>
        <v>19976</v>
      </c>
      <c r="H134" s="57">
        <f t="shared" si="53"/>
      </c>
      <c r="I134" s="57">
        <f t="shared" si="53"/>
      </c>
      <c r="J134" s="203">
        <f t="shared" si="53"/>
      </c>
      <c r="K134" s="353">
        <f t="shared" si="34"/>
        <v>0.09898762654668167</v>
      </c>
    </row>
    <row r="135" spans="1:11" s="4" customFormat="1" ht="39.75" customHeight="1" thickBot="1">
      <c r="A135" s="23"/>
      <c r="B135" s="109">
        <v>85406</v>
      </c>
      <c r="C135" s="424" t="s">
        <v>190</v>
      </c>
      <c r="D135" s="442"/>
      <c r="E135" s="63">
        <f aca="true" t="shared" si="54" ref="E135:J135">IF(SUM(E136:E136)&gt;0,SUM(E136:E136),"")</f>
        <v>339</v>
      </c>
      <c r="F135" s="63">
        <f t="shared" si="54"/>
        <v>600</v>
      </c>
      <c r="G135" s="63">
        <f t="shared" si="54"/>
        <v>600</v>
      </c>
      <c r="H135" s="63">
        <f t="shared" si="54"/>
      </c>
      <c r="I135" s="63">
        <f t="shared" si="54"/>
      </c>
      <c r="J135" s="206">
        <f t="shared" si="54"/>
      </c>
      <c r="K135" s="353">
        <f t="shared" si="34"/>
        <v>1.7699115044247788</v>
      </c>
    </row>
    <row r="136" spans="1:11" s="4" customFormat="1" ht="13.5" customHeight="1" thickBot="1">
      <c r="A136" s="23"/>
      <c r="B136" s="24"/>
      <c r="C136" s="422" t="s">
        <v>6</v>
      </c>
      <c r="D136" s="438" t="s">
        <v>159</v>
      </c>
      <c r="E136" s="59">
        <f>IF(miasto!E248,miasto!E248,"")</f>
        <v>339</v>
      </c>
      <c r="F136" s="59">
        <f>IF(miasto!F248,miasto!F248,"")</f>
        <v>600</v>
      </c>
      <c r="G136" s="59">
        <f>IF(miasto!G248,miasto!G248,"")</f>
        <v>600</v>
      </c>
      <c r="H136" s="59">
        <f>IF(miasto!H248,miasto!H248,"")</f>
      </c>
      <c r="I136" s="59">
        <f>IF(miasto!I248,miasto!I248,"")</f>
      </c>
      <c r="J136" s="327"/>
      <c r="K136" s="353">
        <f t="shared" si="34"/>
        <v>1.7699115044247788</v>
      </c>
    </row>
    <row r="137" spans="1:11" s="5" customFormat="1" ht="18" customHeight="1" thickBot="1">
      <c r="A137" s="30"/>
      <c r="B137" s="34">
        <v>85410</v>
      </c>
      <c r="C137" s="419" t="s">
        <v>67</v>
      </c>
      <c r="D137" s="436"/>
      <c r="E137" s="52">
        <f aca="true" t="shared" si="55" ref="E137:J137">IF(SUM(E138:E139)&gt;0,SUM(E138:E139),"")</f>
        <v>1579</v>
      </c>
      <c r="F137" s="52">
        <f t="shared" si="55"/>
        <v>19376</v>
      </c>
      <c r="G137" s="52">
        <f t="shared" si="55"/>
        <v>19376</v>
      </c>
      <c r="H137" s="52">
        <f t="shared" si="55"/>
      </c>
      <c r="I137" s="52">
        <f t="shared" si="55"/>
      </c>
      <c r="J137" s="204">
        <f t="shared" si="55"/>
      </c>
      <c r="K137" s="353">
        <f t="shared" si="34"/>
        <v>12.271057631412287</v>
      </c>
    </row>
    <row r="138" spans="1:11" s="4" customFormat="1" ht="91.5" customHeight="1" thickBot="1">
      <c r="A138" s="23"/>
      <c r="B138" s="36"/>
      <c r="C138" s="422" t="s">
        <v>128</v>
      </c>
      <c r="D138" s="438" t="s">
        <v>148</v>
      </c>
      <c r="E138" s="59">
        <f>IF(miasto!E250,miasto!E250,"")</f>
      </c>
      <c r="F138" s="59">
        <f>IF(miasto!F250,miasto!F250,"")</f>
        <v>16676</v>
      </c>
      <c r="G138" s="59">
        <f>IF(miasto!G250,miasto!G250,"")</f>
        <v>16676</v>
      </c>
      <c r="H138" s="59">
        <f>IF(miasto!H250,miasto!H250,"")</f>
      </c>
      <c r="I138" s="59">
        <f>IF(miasto!I250,miasto!I250,"")</f>
      </c>
      <c r="J138" s="327"/>
      <c r="K138" s="353">
        <f t="shared" si="34"/>
      </c>
    </row>
    <row r="139" spans="1:11" s="4" customFormat="1" ht="15" customHeight="1" thickBot="1">
      <c r="A139" s="23"/>
      <c r="B139" s="126"/>
      <c r="C139" s="429" t="s">
        <v>6</v>
      </c>
      <c r="D139" s="440" t="s">
        <v>159</v>
      </c>
      <c r="E139" s="59">
        <f>IF(miasto!E251,miasto!E251,"")</f>
        <v>1579</v>
      </c>
      <c r="F139" s="59">
        <f>IF(miasto!F251,miasto!F251,"")</f>
        <v>2700</v>
      </c>
      <c r="G139" s="59">
        <f>IF(miasto!G251,miasto!G251,"")</f>
        <v>2700</v>
      </c>
      <c r="H139" s="59">
        <f>IF(miasto!H251,miasto!H251,"")</f>
      </c>
      <c r="I139" s="59">
        <f>IF(miasto!I251,miasto!I251,"")</f>
      </c>
      <c r="J139" s="327"/>
      <c r="K139" s="353">
        <f t="shared" si="34"/>
        <v>1.7099430018999366</v>
      </c>
    </row>
    <row r="140" spans="1:11" s="5" customFormat="1" ht="21" customHeight="1" thickBot="1">
      <c r="A140" s="30"/>
      <c r="B140" s="40">
        <v>85415</v>
      </c>
      <c r="C140" s="423" t="s">
        <v>68</v>
      </c>
      <c r="D140" s="439"/>
      <c r="E140" s="63">
        <f aca="true" t="shared" si="56" ref="E140:J140">IF(SUM(E141:E141)&gt;0,SUM(E141:E141),"")</f>
        <v>183866</v>
      </c>
      <c r="F140" s="63">
        <f t="shared" si="56"/>
      </c>
      <c r="G140" s="63">
        <f t="shared" si="56"/>
      </c>
      <c r="H140" s="63">
        <f t="shared" si="56"/>
      </c>
      <c r="I140" s="63">
        <f t="shared" si="56"/>
      </c>
      <c r="J140" s="206">
        <f t="shared" si="56"/>
      </c>
      <c r="K140" s="353">
        <f t="shared" si="34"/>
      </c>
    </row>
    <row r="141" spans="1:11" s="4" customFormat="1" ht="42" customHeight="1" thickBot="1">
      <c r="A141" s="23"/>
      <c r="B141" s="36"/>
      <c r="C141" s="422" t="s">
        <v>56</v>
      </c>
      <c r="D141" s="438" t="s">
        <v>178</v>
      </c>
      <c r="E141" s="59">
        <f>IF(miasto!E253,miasto!E253,"")</f>
        <v>183866</v>
      </c>
      <c r="F141" s="59">
        <f>IF(miasto!F253,miasto!F253,"")</f>
      </c>
      <c r="G141" s="59">
        <f>IF(miasto!G253,miasto!G253,"")</f>
      </c>
      <c r="H141" s="59">
        <f>IF(miasto!H253,miasto!H253,"")</f>
      </c>
      <c r="I141" s="59">
        <f>IF(miasto!I253,miasto!I253,"")</f>
      </c>
      <c r="J141" s="327"/>
      <c r="K141" s="353">
        <f t="shared" si="34"/>
      </c>
    </row>
    <row r="142" spans="1:11" s="5" customFormat="1" ht="21" customHeight="1" thickBot="1">
      <c r="A142" s="30"/>
      <c r="B142" s="40">
        <v>85495</v>
      </c>
      <c r="C142" s="423" t="s">
        <v>8</v>
      </c>
      <c r="D142" s="439"/>
      <c r="E142" s="63">
        <f aca="true" t="shared" si="57" ref="E142:J142">IF(SUM(E143:E143)&gt;0,SUM(E143:E143),"")</f>
        <v>16019</v>
      </c>
      <c r="F142" s="63">
        <f t="shared" si="57"/>
      </c>
      <c r="G142" s="63">
        <f t="shared" si="57"/>
      </c>
      <c r="H142" s="63">
        <f t="shared" si="57"/>
      </c>
      <c r="I142" s="63">
        <f t="shared" si="57"/>
      </c>
      <c r="J142" s="206">
        <f t="shared" si="57"/>
      </c>
      <c r="K142" s="353">
        <f t="shared" si="34"/>
      </c>
    </row>
    <row r="143" spans="1:11" s="4" customFormat="1" ht="39" customHeight="1" thickBot="1">
      <c r="A143" s="23"/>
      <c r="B143" s="24"/>
      <c r="C143" s="422" t="s">
        <v>56</v>
      </c>
      <c r="D143" s="438" t="s">
        <v>178</v>
      </c>
      <c r="E143" s="59">
        <f>IF(miasto!E256,miasto!E256,"")</f>
        <v>16019</v>
      </c>
      <c r="F143" s="59">
        <f>IF(miasto!F256,miasto!F256,"")</f>
      </c>
      <c r="G143" s="59">
        <f>IF(miasto!G256,miasto!G256,"")</f>
      </c>
      <c r="H143" s="59">
        <f>IF(miasto!H256,miasto!H256,"")</f>
      </c>
      <c r="I143" s="59">
        <f>IF(miasto!I256,miasto!I256,"")</f>
      </c>
      <c r="J143" s="326"/>
      <c r="K143" s="353">
        <f t="shared" si="34"/>
      </c>
    </row>
    <row r="144" spans="1:11" s="7" customFormat="1" ht="33" customHeight="1" thickBot="1">
      <c r="A144" s="33">
        <v>900</v>
      </c>
      <c r="B144" s="28"/>
      <c r="C144" s="414" t="s">
        <v>69</v>
      </c>
      <c r="D144" s="431"/>
      <c r="E144" s="57">
        <f aca="true" t="shared" si="58" ref="E144:J144">IF(SUM(E145,E148)&gt;0,SUM(E145,E148),"")</f>
        <v>70000</v>
      </c>
      <c r="F144" s="57">
        <f t="shared" si="58"/>
        <v>80000</v>
      </c>
      <c r="G144" s="57">
        <f t="shared" si="58"/>
      </c>
      <c r="H144" s="57">
        <f t="shared" si="58"/>
      </c>
      <c r="I144" s="57">
        <f t="shared" si="58"/>
        <v>80000</v>
      </c>
      <c r="J144" s="203">
        <f t="shared" si="58"/>
      </c>
      <c r="K144" s="353">
        <f aca="true" t="shared" si="59" ref="K144:K166">IF(AND(F144&lt;&gt;"",E144&lt;&gt;""),F144/E144,"")</f>
        <v>1.1428571428571428</v>
      </c>
    </row>
    <row r="145" spans="1:11" s="5" customFormat="1" ht="21" customHeight="1" thickBot="1">
      <c r="A145" s="30"/>
      <c r="B145" s="40">
        <v>90002</v>
      </c>
      <c r="C145" s="423" t="s">
        <v>71</v>
      </c>
      <c r="D145" s="439"/>
      <c r="E145" s="52">
        <f aca="true" t="shared" si="60" ref="E145:J145">IF(SUM(E146:E147)&gt;0,SUM(E146:E147),"")</f>
        <v>70000</v>
      </c>
      <c r="F145" s="52">
        <f t="shared" si="60"/>
        <v>80000</v>
      </c>
      <c r="G145" s="52">
        <f t="shared" si="60"/>
      </c>
      <c r="H145" s="52">
        <f t="shared" si="60"/>
      </c>
      <c r="I145" s="52">
        <f t="shared" si="60"/>
        <v>80000</v>
      </c>
      <c r="J145" s="52">
        <f t="shared" si="60"/>
      </c>
      <c r="K145" s="353">
        <f t="shared" si="59"/>
        <v>1.1428571428571428</v>
      </c>
    </row>
    <row r="146" spans="1:11" s="5" customFormat="1" ht="21" customHeight="1" thickBot="1">
      <c r="A146" s="385"/>
      <c r="B146" s="124"/>
      <c r="C146" s="422" t="s">
        <v>55</v>
      </c>
      <c r="D146" s="451"/>
      <c r="E146" s="59"/>
      <c r="F146" s="59"/>
      <c r="G146" s="59"/>
      <c r="H146" s="59">
        <f>IF(miasto!H266,miasto!H266,"")</f>
      </c>
      <c r="I146" s="59">
        <f>IF(miasto!I266,miasto!I266,"")</f>
      </c>
      <c r="J146" s="59">
        <f>IF(miasto!J266,miasto!J266,"")</f>
      </c>
      <c r="K146" s="353">
        <f t="shared" si="59"/>
      </c>
    </row>
    <row r="147" spans="1:11" s="4" customFormat="1" ht="67.5" customHeight="1" thickBot="1">
      <c r="A147" s="23"/>
      <c r="B147" s="24" t="s">
        <v>231</v>
      </c>
      <c r="C147" s="422" t="s">
        <v>117</v>
      </c>
      <c r="D147" s="438" t="s">
        <v>182</v>
      </c>
      <c r="E147" s="59">
        <f>IF(miasto!E268,miasto!E268,"")</f>
        <v>70000</v>
      </c>
      <c r="F147" s="59">
        <f>IF(miasto!F268,miasto!F268,"")</f>
        <v>80000</v>
      </c>
      <c r="G147" s="59">
        <f>IF(miasto!G268,miasto!G268,"")</f>
      </c>
      <c r="H147" s="59">
        <f>IF(miasto!H268,miasto!H268,"")</f>
      </c>
      <c r="I147" s="59">
        <f>IF(miasto!I268,miasto!I268,"")</f>
        <v>80000</v>
      </c>
      <c r="J147" s="327"/>
      <c r="K147" s="353">
        <f t="shared" si="59"/>
        <v>1.1428571428571428</v>
      </c>
    </row>
    <row r="148" spans="1:11" s="5" customFormat="1" ht="24" customHeight="1" thickBot="1">
      <c r="A148" s="30"/>
      <c r="B148" s="34"/>
      <c r="C148" s="419"/>
      <c r="D148" s="436"/>
      <c r="E148" s="63">
        <f aca="true" t="shared" si="61" ref="E148:J148">IF(SUM(E149:E149)&gt;0,SUM(E149:E149),"")</f>
      </c>
      <c r="F148" s="63">
        <f t="shared" si="61"/>
      </c>
      <c r="G148" s="63">
        <f t="shared" si="61"/>
      </c>
      <c r="H148" s="63">
        <f t="shared" si="61"/>
      </c>
      <c r="I148" s="63">
        <f t="shared" si="61"/>
      </c>
      <c r="J148" s="206">
        <f t="shared" si="61"/>
      </c>
      <c r="K148" s="353">
        <f t="shared" si="59"/>
      </c>
    </row>
    <row r="149" spans="1:11" s="4" customFormat="1" ht="13.5" customHeight="1" thickBot="1">
      <c r="A149" s="23"/>
      <c r="B149" s="24"/>
      <c r="C149" s="422"/>
      <c r="D149" s="440"/>
      <c r="E149" s="59"/>
      <c r="F149" s="59">
        <f>IF(miasto!F271,miasto!F271,"")</f>
      </c>
      <c r="G149" s="59">
        <f>IF(miasto!G271,miasto!G271,"")</f>
      </c>
      <c r="H149" s="59">
        <f>IF(miasto!H271,miasto!H271,"")</f>
      </c>
      <c r="I149" s="59">
        <f>IF(miasto!I271,miasto!I271,"")</f>
      </c>
      <c r="J149" s="326"/>
      <c r="K149" s="353">
        <f t="shared" si="59"/>
      </c>
    </row>
    <row r="150" spans="1:11" s="7" customFormat="1" ht="41.25" customHeight="1" thickBot="1">
      <c r="A150" s="33">
        <v>921</v>
      </c>
      <c r="B150" s="28"/>
      <c r="C150" s="414" t="s">
        <v>75</v>
      </c>
      <c r="D150" s="431"/>
      <c r="E150" s="57">
        <f aca="true" t="shared" si="62" ref="E150:J150">IF(SUM(E151,E153,E158,E160,E163)&gt;0,SUM(E151,E153,E158,E160,E163),"")</f>
        <v>1897000</v>
      </c>
      <c r="F150" s="57">
        <f t="shared" si="62"/>
      </c>
      <c r="G150" s="57">
        <f t="shared" si="62"/>
      </c>
      <c r="H150" s="57">
        <f t="shared" si="62"/>
      </c>
      <c r="I150" s="57">
        <f t="shared" si="62"/>
      </c>
      <c r="J150" s="203">
        <f t="shared" si="62"/>
      </c>
      <c r="K150" s="353">
        <f t="shared" si="59"/>
      </c>
    </row>
    <row r="151" spans="1:11" s="5" customFormat="1" ht="20.25" customHeight="1" thickBot="1">
      <c r="A151" s="30"/>
      <c r="B151" s="34">
        <v>92105</v>
      </c>
      <c r="C151" s="419" t="s">
        <v>76</v>
      </c>
      <c r="D151" s="436"/>
      <c r="E151" s="52">
        <f aca="true" t="shared" si="63" ref="E151:J151">IF(SUM(E152)&gt;0,SUM(E152),"")</f>
      </c>
      <c r="F151" s="52">
        <f t="shared" si="63"/>
      </c>
      <c r="G151" s="52">
        <f t="shared" si="63"/>
      </c>
      <c r="H151" s="52">
        <f t="shared" si="63"/>
      </c>
      <c r="I151" s="52">
        <f t="shared" si="63"/>
      </c>
      <c r="J151" s="204">
        <f t="shared" si="63"/>
      </c>
      <c r="K151" s="353">
        <f t="shared" si="59"/>
      </c>
    </row>
    <row r="152" spans="1:11" s="9" customFormat="1" ht="13.5" thickBot="1">
      <c r="A152" s="45"/>
      <c r="B152" s="127"/>
      <c r="C152" s="420"/>
      <c r="D152" s="452"/>
      <c r="E152" s="59">
        <f>IF(miasto!E283,miasto!E283,"")</f>
      </c>
      <c r="F152" s="59">
        <f>IF(miasto!F283,miasto!F283,"")</f>
      </c>
      <c r="G152" s="59">
        <f>IF(miasto!G283,miasto!G283,"")</f>
      </c>
      <c r="H152" s="59">
        <f>IF(miasto!H283,miasto!H283,"")</f>
      </c>
      <c r="I152" s="59">
        <f>IF(miasto!I283,miasto!I283,"")</f>
      </c>
      <c r="J152" s="327"/>
      <c r="K152" s="353">
        <f t="shared" si="59"/>
      </c>
    </row>
    <row r="153" spans="1:11" s="5" customFormat="1" ht="21" customHeight="1" thickBot="1">
      <c r="A153" s="30"/>
      <c r="B153" s="40">
        <v>92106</v>
      </c>
      <c r="C153" s="423" t="s">
        <v>94</v>
      </c>
      <c r="D153" s="439"/>
      <c r="E153" s="63">
        <f aca="true" t="shared" si="64" ref="E153:J153">IF(SUM(E154:E157)&gt;0,SUM(E154:E157),"")</f>
        <v>373000</v>
      </c>
      <c r="F153" s="63">
        <f t="shared" si="64"/>
      </c>
      <c r="G153" s="63">
        <f t="shared" si="64"/>
      </c>
      <c r="H153" s="63">
        <f t="shared" si="64"/>
      </c>
      <c r="I153" s="63">
        <f t="shared" si="64"/>
      </c>
      <c r="J153" s="206">
        <f t="shared" si="64"/>
      </c>
      <c r="K153" s="353">
        <f t="shared" si="59"/>
      </c>
    </row>
    <row r="154" spans="1:11" s="4" customFormat="1" ht="39" thickBot="1">
      <c r="A154" s="23"/>
      <c r="B154" s="24"/>
      <c r="C154" s="422" t="s">
        <v>56</v>
      </c>
      <c r="D154" s="438" t="s">
        <v>178</v>
      </c>
      <c r="E154" s="59">
        <f>IF(miasto!E285,miasto!E285,"")</f>
        <v>367000</v>
      </c>
      <c r="F154" s="59">
        <f>IF(miasto!F285,miasto!F285,"")</f>
      </c>
      <c r="G154" s="59">
        <f>IF(miasto!G285,miasto!G285,"")</f>
      </c>
      <c r="H154" s="59">
        <f>IF(miasto!H285,miasto!H285,"")</f>
      </c>
      <c r="I154" s="59">
        <f>IF(miasto!I285,miasto!I285,"")</f>
      </c>
      <c r="J154" s="327"/>
      <c r="K154" s="353">
        <f t="shared" si="59"/>
      </c>
    </row>
    <row r="155" spans="1:11" s="4" customFormat="1" ht="64.5" customHeight="1" thickBot="1">
      <c r="A155" s="23"/>
      <c r="B155" s="24"/>
      <c r="C155" s="422" t="s">
        <v>121</v>
      </c>
      <c r="D155" s="438" t="s">
        <v>185</v>
      </c>
      <c r="E155" s="59">
        <f>IF(miasto!E286,miasto!E286,"")</f>
        <v>6000</v>
      </c>
      <c r="F155" s="59">
        <f>IF(miasto!F286,miasto!F286,"")</f>
      </c>
      <c r="G155" s="59">
        <f>IF(miasto!G286,miasto!G286,"")</f>
      </c>
      <c r="H155" s="59">
        <f>IF(miasto!H286,miasto!H286,"")</f>
      </c>
      <c r="I155" s="59">
        <f>IF(miasto!I286,miasto!I286,"")</f>
      </c>
      <c r="J155" s="327"/>
      <c r="K155" s="353">
        <f t="shared" si="59"/>
      </c>
    </row>
    <row r="156" spans="1:11" s="4" customFormat="1" ht="12" customHeight="1" thickBot="1">
      <c r="A156" s="23"/>
      <c r="B156" s="24"/>
      <c r="C156" s="429"/>
      <c r="D156" s="440"/>
      <c r="E156" s="61"/>
      <c r="F156" s="61"/>
      <c r="G156" s="61"/>
      <c r="H156" s="61"/>
      <c r="I156" s="61"/>
      <c r="J156" s="327"/>
      <c r="K156" s="353">
        <f t="shared" si="59"/>
      </c>
    </row>
    <row r="157" spans="1:11" s="4" customFormat="1" ht="12" customHeight="1" thickBot="1">
      <c r="A157" s="23"/>
      <c r="B157" s="36"/>
      <c r="C157" s="429"/>
      <c r="D157" s="440"/>
      <c r="E157" s="61"/>
      <c r="F157" s="61"/>
      <c r="G157" s="61"/>
      <c r="H157" s="61"/>
      <c r="I157" s="61"/>
      <c r="J157" s="327"/>
      <c r="K157" s="353">
        <f t="shared" si="59"/>
      </c>
    </row>
    <row r="158" spans="1:11" s="5" customFormat="1" ht="37.5" customHeight="1" thickBot="1">
      <c r="A158" s="30"/>
      <c r="B158" s="40">
        <v>92108</v>
      </c>
      <c r="C158" s="423" t="s">
        <v>77</v>
      </c>
      <c r="D158" s="439"/>
      <c r="E158" s="63">
        <f aca="true" t="shared" si="65" ref="E158:J158">IF(SUM(E159:E159)&gt;0,SUM(E159:E159),"")</f>
        <v>357000</v>
      </c>
      <c r="F158" s="63">
        <f t="shared" si="65"/>
      </c>
      <c r="G158" s="63">
        <f t="shared" si="65"/>
      </c>
      <c r="H158" s="63">
        <f t="shared" si="65"/>
      </c>
      <c r="I158" s="63">
        <f t="shared" si="65"/>
      </c>
      <c r="J158" s="206">
        <f t="shared" si="65"/>
      </c>
      <c r="K158" s="353">
        <f t="shared" si="59"/>
      </c>
    </row>
    <row r="159" spans="1:11" s="4" customFormat="1" ht="43.5" customHeight="1" thickBot="1">
      <c r="A159" s="23"/>
      <c r="B159" s="24"/>
      <c r="C159" s="422" t="s">
        <v>119</v>
      </c>
      <c r="D159" s="438" t="s">
        <v>178</v>
      </c>
      <c r="E159" s="59">
        <f>IF(miasto!E290,miasto!E290,"")</f>
        <v>357000</v>
      </c>
      <c r="F159" s="59">
        <f>IF(miasto!F290,miasto!F290,"")</f>
      </c>
      <c r="G159" s="59">
        <f>IF(miasto!G290,miasto!G290,"")</f>
      </c>
      <c r="H159" s="59">
        <f>IF(miasto!H290,miasto!H290,"")</f>
      </c>
      <c r="I159" s="59">
        <f>IF(miasto!I290,miasto!I290,"")</f>
      </c>
      <c r="J159" s="327"/>
      <c r="K159" s="353">
        <f t="shared" si="59"/>
      </c>
    </row>
    <row r="160" spans="1:11" s="5" customFormat="1" ht="16.5" customHeight="1" thickBot="1">
      <c r="A160" s="30"/>
      <c r="B160" s="34">
        <v>92116</v>
      </c>
      <c r="C160" s="419" t="s">
        <v>78</v>
      </c>
      <c r="D160" s="436"/>
      <c r="E160" s="52">
        <f aca="true" t="shared" si="66" ref="E160:J160">IF(SUM(E161:E162)&gt;0,SUM(E161:E162),"")</f>
        <v>722000</v>
      </c>
      <c r="F160" s="52">
        <f t="shared" si="66"/>
      </c>
      <c r="G160" s="52">
        <f t="shared" si="66"/>
      </c>
      <c r="H160" s="52">
        <f t="shared" si="66"/>
      </c>
      <c r="I160" s="52">
        <f t="shared" si="66"/>
      </c>
      <c r="J160" s="204">
        <f t="shared" si="66"/>
      </c>
      <c r="K160" s="353">
        <f t="shared" si="59"/>
      </c>
    </row>
    <row r="161" spans="1:11" s="4" customFormat="1" ht="38.25" customHeight="1" thickBot="1">
      <c r="A161" s="23"/>
      <c r="B161" s="24"/>
      <c r="C161" s="422" t="s">
        <v>56</v>
      </c>
      <c r="D161" s="438" t="s">
        <v>178</v>
      </c>
      <c r="E161" s="59">
        <f>IF(miasto!E292,miasto!E292,"")</f>
        <v>692000</v>
      </c>
      <c r="F161" s="59">
        <f>IF(miasto!F292,miasto!F292,"")</f>
      </c>
      <c r="G161" s="59">
        <f>IF(miasto!G292,miasto!G292,"")</f>
      </c>
      <c r="H161" s="59">
        <f>IF(miasto!H292,miasto!H292,"")</f>
      </c>
      <c r="I161" s="59">
        <f>IF(miasto!I292,miasto!I292,"")</f>
      </c>
      <c r="J161" s="327"/>
      <c r="K161" s="353">
        <f t="shared" si="59"/>
      </c>
    </row>
    <row r="162" spans="1:11" s="4" customFormat="1" ht="56.25" customHeight="1" thickBot="1">
      <c r="A162" s="23"/>
      <c r="B162" s="24"/>
      <c r="C162" s="422" t="s">
        <v>120</v>
      </c>
      <c r="D162" s="438" t="s">
        <v>181</v>
      </c>
      <c r="E162" s="59">
        <f>IF(miasto!E293,miasto!E293,"")</f>
        <v>30000</v>
      </c>
      <c r="F162" s="59">
        <f>IF(miasto!F293,miasto!F293,"")</f>
      </c>
      <c r="G162" s="59">
        <f>IF(miasto!G293,miasto!G293,"")</f>
      </c>
      <c r="H162" s="59">
        <f>IF(miasto!H293,miasto!H293,"")</f>
      </c>
      <c r="I162" s="59">
        <f>IF(miasto!I293,miasto!I293,"")</f>
      </c>
      <c r="J162" s="327"/>
      <c r="K162" s="353">
        <f t="shared" si="59"/>
      </c>
    </row>
    <row r="163" spans="1:11" s="5" customFormat="1" ht="16.5" customHeight="1" thickBot="1">
      <c r="A163" s="30"/>
      <c r="B163" s="34">
        <v>92118</v>
      </c>
      <c r="C163" s="419" t="s">
        <v>79</v>
      </c>
      <c r="D163" s="436"/>
      <c r="E163" s="52">
        <f aca="true" t="shared" si="67" ref="E163:J163">IF(SUM(E164:E165)&gt;0,SUM(E164:E165),"")</f>
        <v>445000</v>
      </c>
      <c r="F163" s="52">
        <f t="shared" si="67"/>
      </c>
      <c r="G163" s="52">
        <f t="shared" si="67"/>
      </c>
      <c r="H163" s="52">
        <f t="shared" si="67"/>
      </c>
      <c r="I163" s="52">
        <f t="shared" si="67"/>
      </c>
      <c r="J163" s="204">
        <f t="shared" si="67"/>
      </c>
      <c r="K163" s="353">
        <f t="shared" si="59"/>
      </c>
    </row>
    <row r="164" spans="1:11" s="4" customFormat="1" ht="39" thickBot="1">
      <c r="A164" s="23"/>
      <c r="B164" s="24"/>
      <c r="C164" s="422" t="s">
        <v>119</v>
      </c>
      <c r="D164" s="438" t="s">
        <v>178</v>
      </c>
      <c r="E164" s="59">
        <f>IF(miasto!E295,miasto!E295,"")</f>
        <v>432000</v>
      </c>
      <c r="F164" s="59">
        <f>IF(miasto!F295,miasto!F295,"")</f>
      </c>
      <c r="G164" s="59">
        <f>IF(miasto!G295,miasto!G295,"")</f>
      </c>
      <c r="H164" s="59">
        <f>IF(miasto!H295,miasto!H295,"")</f>
      </c>
      <c r="I164" s="59">
        <f>IF(miasto!I295,miasto!I295,"")</f>
      </c>
      <c r="J164" s="327"/>
      <c r="K164" s="353">
        <f t="shared" si="59"/>
      </c>
    </row>
    <row r="165" spans="1:11" s="4" customFormat="1" ht="68.25" customHeight="1" thickBot="1">
      <c r="A165" s="23"/>
      <c r="B165" s="24"/>
      <c r="C165" s="422" t="s">
        <v>121</v>
      </c>
      <c r="D165" s="438" t="s">
        <v>185</v>
      </c>
      <c r="E165" s="59">
        <f>IF(miasto!E296,miasto!E296,"")</f>
        <v>13000</v>
      </c>
      <c r="F165" s="59">
        <f>IF(miasto!F296,miasto!F296,"")</f>
      </c>
      <c r="G165" s="59">
        <f>IF(miasto!G296,miasto!G296,"")</f>
      </c>
      <c r="H165" s="59">
        <f>IF(miasto!H296,miasto!H296,"")</f>
      </c>
      <c r="I165" s="59">
        <f>IF(miasto!I296,miasto!I296,"")</f>
      </c>
      <c r="J165" s="327"/>
      <c r="K165" s="353">
        <f t="shared" si="59"/>
      </c>
    </row>
    <row r="166" spans="1:11" s="10" customFormat="1" ht="42.75" customHeight="1" thickBot="1">
      <c r="A166" s="46"/>
      <c r="B166" s="47"/>
      <c r="C166" s="430" t="s">
        <v>80</v>
      </c>
      <c r="D166" s="453"/>
      <c r="E166" s="107">
        <f aca="true" t="shared" si="68" ref="E166:J166">IF(SUM(E13,E17,E20,E23,E27,E37,E44,E50,E54,E63,E87,E93,E128,E134,E144,E150)&gt;0,SUM(E13,E17,E20,E23,E27,E37,E44,E50,E54,E63,E87,E93,E128,E134,E144,E150),"")</f>
        <v>42220282</v>
      </c>
      <c r="F166" s="107">
        <f t="shared" si="68"/>
        <v>42774037</v>
      </c>
      <c r="G166" s="107">
        <f t="shared" si="68"/>
        <v>6178848</v>
      </c>
      <c r="H166" s="107">
        <f t="shared" si="68"/>
        <v>27736826</v>
      </c>
      <c r="I166" s="107">
        <f t="shared" si="68"/>
        <v>7601363</v>
      </c>
      <c r="J166" s="107">
        <f t="shared" si="68"/>
        <v>1257000</v>
      </c>
      <c r="K166" s="353">
        <f t="shared" si="59"/>
        <v>1.0131158527079474</v>
      </c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="4" customFormat="1" ht="12.75"/>
  </sheetData>
  <printOptions/>
  <pageMargins left="0.7874015748031497" right="0.7874015748031497" top="0.984251968503937" bottom="0.984251968503937" header="0.5118110236220472" footer="0.31496062992125984"/>
  <pageSetup horizontalDpi="240" verticalDpi="240" orientation="landscape" paperSize="9" scale="8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1"/>
  <sheetViews>
    <sheetView zoomScale="75" zoomScaleNormal="75" workbookViewId="0" topLeftCell="A1">
      <pane ySplit="2475" topLeftCell="BM40" activePane="topLeft" state="split"/>
      <selection pane="topLeft" activeCell="H3" sqref="H3"/>
      <selection pane="bottomLeft" activeCell="G42" sqref="G42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25390625" style="0" customWidth="1"/>
    <col min="6" max="6" width="13.875" style="0" customWidth="1"/>
    <col min="7" max="7" width="15.00390625" style="0" customWidth="1"/>
    <col min="8" max="8" width="14.125" style="0" customWidth="1"/>
    <col min="9" max="9" width="15.00390625" style="0" customWidth="1"/>
    <col min="10" max="10" width="13.25390625" style="0" customWidth="1"/>
  </cols>
  <sheetData>
    <row r="1" spans="1:10" ht="12.75">
      <c r="A1" s="66"/>
      <c r="B1" s="66"/>
      <c r="C1" s="66"/>
      <c r="D1" s="66"/>
      <c r="E1" s="66"/>
      <c r="F1" s="66"/>
      <c r="G1" s="66"/>
      <c r="H1" s="140" t="s">
        <v>311</v>
      </c>
      <c r="I1" s="66"/>
      <c r="J1" s="66"/>
    </row>
    <row r="2" spans="1:10" ht="12.75">
      <c r="A2" s="66"/>
      <c r="B2" s="66"/>
      <c r="C2" s="66"/>
      <c r="D2" s="66"/>
      <c r="E2" s="66"/>
      <c r="F2" s="66"/>
      <c r="G2" s="66"/>
      <c r="H2" s="140" t="s">
        <v>317</v>
      </c>
      <c r="I2" s="66"/>
      <c r="J2" s="66"/>
    </row>
    <row r="3" spans="1:10" ht="12.75">
      <c r="A3" s="66"/>
      <c r="B3" s="66"/>
      <c r="C3" s="66"/>
      <c r="D3" s="66"/>
      <c r="E3" s="66"/>
      <c r="F3" s="66"/>
      <c r="G3" s="66"/>
      <c r="H3" s="140" t="s">
        <v>193</v>
      </c>
      <c r="I3" s="66"/>
      <c r="J3" s="66"/>
    </row>
    <row r="4" spans="1:10" ht="12.75">
      <c r="A4" s="66"/>
      <c r="B4" s="66"/>
      <c r="C4" s="66"/>
      <c r="D4" s="66"/>
      <c r="E4" s="66"/>
      <c r="F4" s="66"/>
      <c r="G4" s="66"/>
      <c r="H4" s="140" t="s">
        <v>306</v>
      </c>
      <c r="I4" s="140" t="s">
        <v>307</v>
      </c>
      <c r="J4" s="66"/>
    </row>
    <row r="5" spans="1:10" ht="12.7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s="2" customFormat="1" ht="20.25">
      <c r="A7" s="67"/>
      <c r="B7" s="68"/>
      <c r="C7" s="69" t="s">
        <v>302</v>
      </c>
      <c r="D7" s="67"/>
      <c r="E7" s="68"/>
      <c r="F7" s="68"/>
      <c r="G7" s="68"/>
      <c r="H7" s="68"/>
      <c r="I7" s="68"/>
      <c r="J7" s="68"/>
    </row>
    <row r="8" spans="1:10" ht="12.75">
      <c r="A8" s="66"/>
      <c r="B8" s="66"/>
      <c r="C8" s="66"/>
      <c r="D8" s="66"/>
      <c r="E8" s="70"/>
      <c r="F8" s="70"/>
      <c r="G8" s="70"/>
      <c r="H8" s="66"/>
      <c r="I8" s="66"/>
      <c r="J8" s="66"/>
    </row>
    <row r="9" spans="1:10" ht="13.5" thickBot="1">
      <c r="A9" s="66"/>
      <c r="B9" s="66"/>
      <c r="C9" s="66"/>
      <c r="D9" s="66"/>
      <c r="H9" s="66"/>
      <c r="I9" s="66"/>
      <c r="J9" s="66"/>
    </row>
    <row r="10" spans="1:10" ht="27" customHeight="1" thickBot="1">
      <c r="A10" s="135" t="s">
        <v>0</v>
      </c>
      <c r="B10" s="136" t="s">
        <v>1</v>
      </c>
      <c r="C10" s="134" t="s">
        <v>2</v>
      </c>
      <c r="D10" s="90" t="s">
        <v>3</v>
      </c>
      <c r="E10" s="128"/>
      <c r="F10" s="147"/>
      <c r="G10" s="148" t="s">
        <v>195</v>
      </c>
      <c r="H10" s="149"/>
      <c r="I10" s="149"/>
      <c r="J10" s="176"/>
    </row>
    <row r="11" spans="1:10" ht="63.75" customHeight="1" thickBot="1">
      <c r="A11" s="86"/>
      <c r="B11" s="87"/>
      <c r="C11" s="88"/>
      <c r="D11" s="89"/>
      <c r="E11" s="131" t="s">
        <v>209</v>
      </c>
      <c r="F11" s="106" t="s">
        <v>210</v>
      </c>
      <c r="G11" s="106" t="s">
        <v>211</v>
      </c>
      <c r="H11" s="106" t="s">
        <v>212</v>
      </c>
      <c r="I11" s="106" t="s">
        <v>213</v>
      </c>
      <c r="J11" s="106" t="s">
        <v>214</v>
      </c>
    </row>
    <row r="12" spans="1:10" ht="14.25" customHeight="1" thickBot="1">
      <c r="A12" s="226">
        <v>1</v>
      </c>
      <c r="B12" s="227">
        <v>2</v>
      </c>
      <c r="C12" s="228">
        <v>3</v>
      </c>
      <c r="D12" s="229">
        <v>4</v>
      </c>
      <c r="E12" s="230">
        <v>5</v>
      </c>
      <c r="F12" s="230">
        <v>6</v>
      </c>
      <c r="G12" s="230">
        <v>7</v>
      </c>
      <c r="H12" s="230">
        <v>8</v>
      </c>
      <c r="I12" s="230">
        <v>9</v>
      </c>
      <c r="J12" s="231">
        <v>10</v>
      </c>
    </row>
    <row r="13" spans="1:10" ht="30" customHeight="1">
      <c r="A13" s="222">
        <v>10</v>
      </c>
      <c r="B13" s="223"/>
      <c r="C13" s="224" t="s">
        <v>5</v>
      </c>
      <c r="D13" s="225"/>
      <c r="E13" s="57">
        <f aca="true" t="shared" si="0" ref="E13:J13">IF(SUM(E14:E14)&gt;0,SUM(E14:E14),"")</f>
      </c>
      <c r="F13" s="57">
        <f t="shared" si="0"/>
      </c>
      <c r="G13" s="57">
        <f t="shared" si="0"/>
      </c>
      <c r="H13" s="57">
        <f t="shared" si="0"/>
      </c>
      <c r="I13" s="57">
        <f t="shared" si="0"/>
      </c>
      <c r="J13" s="57">
        <f t="shared" si="0"/>
      </c>
    </row>
    <row r="14" spans="1:10" ht="25.5" customHeight="1">
      <c r="A14" s="218"/>
      <c r="B14" s="235">
        <v>1021</v>
      </c>
      <c r="C14" s="122" t="s">
        <v>243</v>
      </c>
      <c r="D14" s="232"/>
      <c r="E14" s="233"/>
      <c r="F14" s="233"/>
      <c r="G14" s="233"/>
      <c r="H14" s="233"/>
      <c r="I14" s="233"/>
      <c r="J14" s="234"/>
    </row>
    <row r="15" spans="1:10" ht="65.25" customHeight="1" thickBot="1">
      <c r="A15" s="218"/>
      <c r="B15" s="11"/>
      <c r="C15" s="22" t="s">
        <v>95</v>
      </c>
      <c r="D15" s="219">
        <v>2110</v>
      </c>
      <c r="E15" s="59">
        <f>IF(miasto!F16&gt;0,miasto!F16,"")</f>
      </c>
      <c r="F15" s="220"/>
      <c r="G15" s="220"/>
      <c r="H15" s="220"/>
      <c r="I15" s="220"/>
      <c r="J15" s="221"/>
    </row>
    <row r="16" spans="1:10" ht="21.75" customHeight="1">
      <c r="A16" s="33">
        <v>700</v>
      </c>
      <c r="B16" s="16"/>
      <c r="C16" s="29" t="s">
        <v>17</v>
      </c>
      <c r="D16" s="73"/>
      <c r="E16" s="57">
        <f aca="true" t="shared" si="1" ref="E16:J16">IF(SUM(E17:E17)&gt;0,SUM(E17:E17),"")</f>
        <v>40000</v>
      </c>
      <c r="F16" s="57">
        <f t="shared" si="1"/>
      </c>
      <c r="G16" s="57">
        <f t="shared" si="1"/>
      </c>
      <c r="H16" s="57">
        <f t="shared" si="1"/>
        <v>40000</v>
      </c>
      <c r="I16" s="57">
        <f t="shared" si="1"/>
      </c>
      <c r="J16" s="57">
        <f t="shared" si="1"/>
      </c>
    </row>
    <row r="17" spans="1:10" ht="27" customHeight="1">
      <c r="A17" s="37"/>
      <c r="B17" s="34">
        <v>70005</v>
      </c>
      <c r="C17" s="19" t="s">
        <v>18</v>
      </c>
      <c r="D17" s="71"/>
      <c r="E17" s="52">
        <f aca="true" t="shared" si="2" ref="E17:J17">IF(SUM(E18:E18)&gt;0,SUM(E18:E18),"")</f>
        <v>40000</v>
      </c>
      <c r="F17" s="52">
        <f t="shared" si="2"/>
      </c>
      <c r="G17" s="52">
        <f t="shared" si="2"/>
      </c>
      <c r="H17" s="52">
        <f t="shared" si="2"/>
        <v>40000</v>
      </c>
      <c r="I17" s="52">
        <f t="shared" si="2"/>
      </c>
      <c r="J17" s="52">
        <f t="shared" si="2"/>
      </c>
    </row>
    <row r="18" spans="1:10" ht="63.75" customHeight="1" thickBot="1">
      <c r="A18" s="23"/>
      <c r="B18" s="24"/>
      <c r="C18" s="25" t="s">
        <v>95</v>
      </c>
      <c r="D18" s="76" t="s">
        <v>152</v>
      </c>
      <c r="E18" s="59">
        <f>IF(miasto!F41&gt;0,miasto!F41,"")</f>
        <v>40000</v>
      </c>
      <c r="F18" s="59"/>
      <c r="G18" s="59"/>
      <c r="H18" s="59">
        <f>IF(miasto!I41&gt;0,miasto!I41,"")</f>
        <v>40000</v>
      </c>
      <c r="I18" s="59"/>
      <c r="J18" s="59"/>
    </row>
    <row r="19" spans="1:10" ht="21.75" customHeight="1">
      <c r="A19" s="33">
        <v>710</v>
      </c>
      <c r="B19" s="28"/>
      <c r="C19" s="29"/>
      <c r="D19" s="73"/>
      <c r="E19" s="57">
        <f aca="true" t="shared" si="3" ref="E19:J19">IF(SUM(E20,E22,E25)&gt;0,SUM(E20,E22,E25),"")</f>
        <v>251000</v>
      </c>
      <c r="F19" s="57">
        <f t="shared" si="3"/>
        <v>88000</v>
      </c>
      <c r="G19" s="57">
        <f t="shared" si="3"/>
      </c>
      <c r="H19" s="57">
        <f t="shared" si="3"/>
        <v>163000</v>
      </c>
      <c r="I19" s="57">
        <f t="shared" si="3"/>
      </c>
      <c r="J19" s="57">
        <f t="shared" si="3"/>
      </c>
    </row>
    <row r="20" spans="1:10" ht="24" customHeight="1">
      <c r="A20" s="37"/>
      <c r="B20" s="40">
        <v>71013</v>
      </c>
      <c r="C20" s="41" t="s">
        <v>22</v>
      </c>
      <c r="D20" s="78"/>
      <c r="E20" s="52">
        <f aca="true" t="shared" si="4" ref="E20:J20">IF(SUM(E21:E21)&gt;0,SUM(E21:E21),"")</f>
        <v>40000</v>
      </c>
      <c r="F20" s="52">
        <f t="shared" si="4"/>
      </c>
      <c r="G20" s="52">
        <f t="shared" si="4"/>
      </c>
      <c r="H20" s="52">
        <f t="shared" si="4"/>
        <v>40000</v>
      </c>
      <c r="I20" s="52">
        <f t="shared" si="4"/>
      </c>
      <c r="J20" s="52">
        <f t="shared" si="4"/>
      </c>
    </row>
    <row r="21" spans="1:10" ht="63.75" customHeight="1">
      <c r="A21" s="23"/>
      <c r="B21" s="24"/>
      <c r="C21" s="25" t="s">
        <v>124</v>
      </c>
      <c r="D21" s="76" t="s">
        <v>152</v>
      </c>
      <c r="E21" s="59">
        <f>IF(miasto!F48&gt;0,miasto!F48,"")</f>
        <v>40000</v>
      </c>
      <c r="F21" s="59"/>
      <c r="G21" s="59"/>
      <c r="H21" s="59">
        <f>IF(miasto!F48&gt;0,miasto!F48,"")</f>
        <v>40000</v>
      </c>
      <c r="I21" s="59"/>
      <c r="J21" s="59"/>
    </row>
    <row r="22" spans="1:10" ht="27" customHeight="1">
      <c r="A22" s="37"/>
      <c r="B22" s="34">
        <v>71014</v>
      </c>
      <c r="C22" s="19" t="s">
        <v>23</v>
      </c>
      <c r="D22" s="71"/>
      <c r="E22" s="52">
        <f aca="true" t="shared" si="5" ref="E22:J22">IF(SUM(E23:E24)&gt;0,SUM(E23:E24),"")</f>
        <v>98000</v>
      </c>
      <c r="F22" s="63">
        <f t="shared" si="5"/>
        <v>88000</v>
      </c>
      <c r="G22" s="63">
        <f t="shared" si="5"/>
      </c>
      <c r="H22" s="63">
        <f t="shared" si="5"/>
        <v>10000</v>
      </c>
      <c r="I22" s="63">
        <f t="shared" si="5"/>
      </c>
      <c r="J22" s="63">
        <f t="shared" si="5"/>
      </c>
    </row>
    <row r="23" spans="1:10" ht="63.75" customHeight="1">
      <c r="A23" s="23"/>
      <c r="B23" s="24"/>
      <c r="C23" s="25" t="s">
        <v>95</v>
      </c>
      <c r="D23" s="76" t="s">
        <v>152</v>
      </c>
      <c r="E23" s="59">
        <f>IF(miasto!F50&gt;0,miasto!F50,"")</f>
        <v>10000</v>
      </c>
      <c r="F23" s="59"/>
      <c r="G23" s="59"/>
      <c r="H23" s="59">
        <f>IF(miasto!F50&gt;0,miasto!F50,"")</f>
        <v>10000</v>
      </c>
      <c r="I23" s="59"/>
      <c r="J23" s="59"/>
    </row>
    <row r="24" spans="1:10" ht="50.25" customHeight="1">
      <c r="A24" s="23"/>
      <c r="B24" s="36"/>
      <c r="C24" s="35" t="s">
        <v>104</v>
      </c>
      <c r="D24" s="76" t="s">
        <v>155</v>
      </c>
      <c r="E24" s="59">
        <f>IF(miasto!F52&gt;0,miasto!F52,"")</f>
        <v>88000</v>
      </c>
      <c r="F24" s="59">
        <f>IF(miasto!F52&gt;0,miasto!F52,"")</f>
        <v>88000</v>
      </c>
      <c r="G24" s="59"/>
      <c r="H24" s="59"/>
      <c r="I24" s="59"/>
      <c r="J24" s="59"/>
    </row>
    <row r="25" spans="1:10" ht="18" customHeight="1">
      <c r="A25" s="37"/>
      <c r="B25" s="34">
        <v>71015</v>
      </c>
      <c r="C25" s="19" t="s">
        <v>24</v>
      </c>
      <c r="D25" s="71"/>
      <c r="E25" s="52">
        <f aca="true" t="shared" si="6" ref="E25:J25">IF(SUM(E26:E27)&gt;0,SUM(E26:E27),"")</f>
        <v>113000</v>
      </c>
      <c r="F25" s="52">
        <f t="shared" si="6"/>
      </c>
      <c r="G25" s="52">
        <f t="shared" si="6"/>
      </c>
      <c r="H25" s="52">
        <f t="shared" si="6"/>
        <v>113000</v>
      </c>
      <c r="I25" s="52">
        <f t="shared" si="6"/>
      </c>
      <c r="J25" s="52">
        <f t="shared" si="6"/>
      </c>
    </row>
    <row r="26" spans="1:10" ht="63.75" customHeight="1">
      <c r="A26" s="37"/>
      <c r="B26" s="124"/>
      <c r="C26" s="25" t="s">
        <v>95</v>
      </c>
      <c r="D26" s="117" t="s">
        <v>152</v>
      </c>
      <c r="E26" s="59">
        <f>IF(miasto!F55&gt;0,miasto!F55,"")</f>
        <v>83000</v>
      </c>
      <c r="F26" s="308"/>
      <c r="G26" s="308"/>
      <c r="H26" s="59">
        <f>IF(miasto!I55&gt;0,miasto!I55,"")</f>
        <v>83000</v>
      </c>
      <c r="I26" s="308"/>
      <c r="J26" s="308"/>
    </row>
    <row r="27" spans="1:10" ht="66" customHeight="1" thickBot="1">
      <c r="A27" s="23"/>
      <c r="B27" s="24"/>
      <c r="C27" s="35" t="s">
        <v>129</v>
      </c>
      <c r="D27" s="76" t="s">
        <v>161</v>
      </c>
      <c r="E27" s="59">
        <f>IF(miasto!F56&gt;0,miasto!F56,"")</f>
        <v>30000</v>
      </c>
      <c r="F27" s="59"/>
      <c r="G27" s="59"/>
      <c r="H27" s="59">
        <f>IF(miasto!I56&gt;0,miasto!I56,"")</f>
        <v>30000</v>
      </c>
      <c r="I27" s="59"/>
      <c r="J27" s="59"/>
    </row>
    <row r="28" spans="1:10" ht="21" customHeight="1">
      <c r="A28" s="33">
        <v>750</v>
      </c>
      <c r="B28" s="28"/>
      <c r="C28" s="29" t="s">
        <v>25</v>
      </c>
      <c r="D28" s="73"/>
      <c r="E28" s="57">
        <f aca="true" t="shared" si="7" ref="E28:J28">IF(SUM(E29,E32,E34)&gt;0,SUM(E29,E32,E34),"")</f>
        <v>664000</v>
      </c>
      <c r="F28" s="57">
        <f t="shared" si="7"/>
      </c>
      <c r="G28" s="57">
        <f t="shared" si="7"/>
      </c>
      <c r="H28" s="57">
        <f t="shared" si="7"/>
        <v>186000</v>
      </c>
      <c r="I28" s="57">
        <f t="shared" si="7"/>
        <v>478000</v>
      </c>
      <c r="J28" s="57">
        <f t="shared" si="7"/>
      </c>
    </row>
    <row r="29" spans="1:10" s="3" customFormat="1" ht="18" customHeight="1">
      <c r="A29" s="30"/>
      <c r="B29" s="34">
        <v>75011</v>
      </c>
      <c r="C29" s="19" t="s">
        <v>26</v>
      </c>
      <c r="D29" s="71"/>
      <c r="E29" s="52">
        <f aca="true" t="shared" si="8" ref="E29:J29">IF(SUM(E30:E31)&gt;0,SUM(E30:E31),"")</f>
        <v>641000</v>
      </c>
      <c r="F29" s="52">
        <f t="shared" si="8"/>
      </c>
      <c r="G29" s="52">
        <f t="shared" si="8"/>
      </c>
      <c r="H29" s="52">
        <f t="shared" si="8"/>
        <v>163000</v>
      </c>
      <c r="I29" s="52">
        <f t="shared" si="8"/>
        <v>478000</v>
      </c>
      <c r="J29" s="52">
        <f t="shared" si="8"/>
      </c>
    </row>
    <row r="30" spans="1:10" ht="63.75" customHeight="1">
      <c r="A30" s="23"/>
      <c r="B30" s="24"/>
      <c r="C30" s="25" t="s">
        <v>106</v>
      </c>
      <c r="D30" s="76" t="s">
        <v>157</v>
      </c>
      <c r="E30" s="59">
        <f>IF(miasto!F59&gt;0,miasto!F59,"")</f>
        <v>478000</v>
      </c>
      <c r="F30" s="59"/>
      <c r="G30" s="59"/>
      <c r="H30" s="59"/>
      <c r="I30" s="59">
        <f>IF(miasto!F59&gt;0,miasto!F59,"")</f>
        <v>478000</v>
      </c>
      <c r="J30" s="59"/>
    </row>
    <row r="31" spans="1:10" ht="63.75" customHeight="1">
      <c r="A31" s="23"/>
      <c r="B31" s="24"/>
      <c r="C31" s="25" t="s">
        <v>95</v>
      </c>
      <c r="D31" s="76" t="s">
        <v>152</v>
      </c>
      <c r="E31" s="59">
        <f>IF(miasto!F60&gt;0,miasto!F60,"")</f>
        <v>163000</v>
      </c>
      <c r="F31" s="59"/>
      <c r="G31" s="59"/>
      <c r="H31" s="59">
        <f>IF(miasto!I60&gt;0,miasto!I60,"")</f>
        <v>163000</v>
      </c>
      <c r="I31" s="59"/>
      <c r="J31" s="59"/>
    </row>
    <row r="32" spans="1:10" s="3" customFormat="1" ht="18" customHeight="1">
      <c r="A32" s="30"/>
      <c r="B32" s="40">
        <v>75045</v>
      </c>
      <c r="C32" s="41" t="s">
        <v>29</v>
      </c>
      <c r="D32" s="78"/>
      <c r="E32" s="52">
        <f aca="true" t="shared" si="9" ref="E32:J32">IF(SUM(E33:E33)&gt;0,SUM(E33:E33),"")</f>
        <v>23000</v>
      </c>
      <c r="F32" s="52">
        <f t="shared" si="9"/>
      </c>
      <c r="G32" s="52">
        <f t="shared" si="9"/>
      </c>
      <c r="H32" s="52">
        <f t="shared" si="9"/>
        <v>23000</v>
      </c>
      <c r="I32" s="52">
        <f t="shared" si="9"/>
      </c>
      <c r="J32" s="52">
        <f t="shared" si="9"/>
      </c>
    </row>
    <row r="33" spans="1:10" ht="66" customHeight="1">
      <c r="A33" s="23"/>
      <c r="B33" s="24"/>
      <c r="C33" s="25" t="s">
        <v>95</v>
      </c>
      <c r="D33" s="76" t="s">
        <v>152</v>
      </c>
      <c r="E33" s="59">
        <f>IF(miasto!F70&gt;0,miasto!F70,"")</f>
        <v>23000</v>
      </c>
      <c r="F33" s="59"/>
      <c r="G33" s="59"/>
      <c r="H33" s="59">
        <f>IF(miasto!I70&gt;0,miasto!I70,"")</f>
        <v>23000</v>
      </c>
      <c r="I33" s="59"/>
      <c r="J33" s="59"/>
    </row>
    <row r="34" spans="1:10" s="3" customFormat="1" ht="27" customHeight="1">
      <c r="A34" s="30"/>
      <c r="B34" s="34">
        <v>75054</v>
      </c>
      <c r="C34" s="19" t="s">
        <v>138</v>
      </c>
      <c r="D34" s="71"/>
      <c r="E34" s="52">
        <f aca="true" t="shared" si="10" ref="E34:J34">IF(SUM(E35:E35)&gt;0,SUM(E35:E35),"")</f>
      </c>
      <c r="F34" s="52">
        <f t="shared" si="10"/>
      </c>
      <c r="G34" s="52">
        <f t="shared" si="10"/>
      </c>
      <c r="H34" s="52">
        <f t="shared" si="10"/>
      </c>
      <c r="I34" s="52">
        <f t="shared" si="10"/>
      </c>
      <c r="J34" s="52">
        <f t="shared" si="10"/>
      </c>
    </row>
    <row r="35" spans="1:10" ht="65.25" customHeight="1" thickBot="1">
      <c r="A35" s="23"/>
      <c r="B35" s="24"/>
      <c r="C35" s="25" t="s">
        <v>106</v>
      </c>
      <c r="D35" s="76" t="s">
        <v>157</v>
      </c>
      <c r="E35" s="59">
        <f>IF(miasto!F72&gt;0,miasto!F72,"")</f>
      </c>
      <c r="F35" s="59"/>
      <c r="G35" s="59"/>
      <c r="H35" s="59"/>
      <c r="I35" s="59">
        <f>IF(miasto!F72&gt;0,miasto!F72,"")</f>
      </c>
      <c r="J35" s="58"/>
    </row>
    <row r="36" spans="1:10" s="1" customFormat="1" ht="57.75" customHeight="1">
      <c r="A36" s="33">
        <v>751</v>
      </c>
      <c r="B36" s="28"/>
      <c r="C36" s="29" t="s">
        <v>30</v>
      </c>
      <c r="D36" s="73"/>
      <c r="E36" s="57">
        <f>IF(SUM(E37,E40,E42)&gt;0,SUM(E37,E40,E42),"")</f>
        <v>7869</v>
      </c>
      <c r="F36" s="57">
        <f>IF(SUM(F37,F42)&gt;0,SUM(F37,F42),"")</f>
      </c>
      <c r="G36" s="57">
        <f>IF(SUM(G37,G42)&gt;0,SUM(G37,G42),"")</f>
      </c>
      <c r="H36" s="57">
        <f>IF(SUM(H37,H42)&gt;0,SUM(H37,H42),"")</f>
      </c>
      <c r="I36" s="57">
        <f>IF(SUM(I37,I42)&gt;0,SUM(I37,I42),"")</f>
        <v>7869</v>
      </c>
      <c r="J36" s="57">
        <f>IF(SUM(J37,J42)&gt;0,SUM(J37,J42),"")</f>
      </c>
    </row>
    <row r="37" spans="1:10" s="3" customFormat="1" ht="33.75" customHeight="1">
      <c r="A37" s="30"/>
      <c r="B37" s="34">
        <v>75101</v>
      </c>
      <c r="C37" s="19" t="s">
        <v>86</v>
      </c>
      <c r="D37" s="71"/>
      <c r="E37" s="52">
        <f aca="true" t="shared" si="11" ref="E37:J37">IF(SUM(E38:E39)&gt;0,SUM(E38:E39),"")</f>
        <v>7869</v>
      </c>
      <c r="F37" s="52">
        <f t="shared" si="11"/>
      </c>
      <c r="G37" s="52">
        <f t="shared" si="11"/>
      </c>
      <c r="H37" s="52">
        <f t="shared" si="11"/>
      </c>
      <c r="I37" s="52">
        <f t="shared" si="11"/>
        <v>7869</v>
      </c>
      <c r="J37" s="52">
        <f t="shared" si="11"/>
      </c>
    </row>
    <row r="38" spans="1:10" s="3" customFormat="1" ht="64.5" customHeight="1">
      <c r="A38" s="30"/>
      <c r="B38" s="124"/>
      <c r="C38" s="25" t="s">
        <v>106</v>
      </c>
      <c r="D38" s="187" t="s">
        <v>157</v>
      </c>
      <c r="E38" s="59">
        <f>IF(miasto!F77&gt;0,miasto!F77,"")</f>
        <v>7869</v>
      </c>
      <c r="F38" s="118"/>
      <c r="G38" s="118"/>
      <c r="H38" s="118"/>
      <c r="I38" s="59">
        <f>IF(miasto!F77&gt;0,miasto!F77,"")</f>
        <v>7869</v>
      </c>
      <c r="J38" s="165"/>
    </row>
    <row r="39" spans="1:10" ht="18.75" customHeight="1">
      <c r="A39" s="23"/>
      <c r="B39" s="24"/>
      <c r="C39" s="25"/>
      <c r="D39" s="76"/>
      <c r="E39" s="59"/>
      <c r="F39" s="59"/>
      <c r="G39" s="59"/>
      <c r="H39" s="59"/>
      <c r="I39" s="58"/>
      <c r="J39" s="58"/>
    </row>
    <row r="40" spans="1:10" ht="18.75" customHeight="1">
      <c r="A40" s="186"/>
      <c r="B40" s="188">
        <v>75108</v>
      </c>
      <c r="C40" s="189" t="s">
        <v>228</v>
      </c>
      <c r="D40" s="190"/>
      <c r="E40" s="52">
        <f aca="true" t="shared" si="12" ref="E40:J40">IF(SUM(E41:E41)&gt;0,SUM(E41:E41),"")</f>
      </c>
      <c r="F40" s="52">
        <f t="shared" si="12"/>
      </c>
      <c r="G40" s="52">
        <f t="shared" si="12"/>
      </c>
      <c r="H40" s="52">
        <f t="shared" si="12"/>
      </c>
      <c r="I40" s="52">
        <f t="shared" si="12"/>
      </c>
      <c r="J40" s="52">
        <f t="shared" si="12"/>
      </c>
    </row>
    <row r="41" spans="1:10" ht="65.25" customHeight="1">
      <c r="A41" s="23"/>
      <c r="B41" s="24"/>
      <c r="C41" s="25" t="s">
        <v>106</v>
      </c>
      <c r="D41" s="76" t="s">
        <v>157</v>
      </c>
      <c r="E41" s="59">
        <f>IF(miasto!F80&gt;0,miasto!F80,"")</f>
      </c>
      <c r="F41" s="62"/>
      <c r="G41" s="62"/>
      <c r="H41" s="62"/>
      <c r="I41" s="59">
        <f>IF(miasto!F80&gt;0,miasto!F80,"")</f>
      </c>
      <c r="J41" s="61"/>
    </row>
    <row r="42" spans="1:10" s="3" customFormat="1" ht="29.25" customHeight="1">
      <c r="A42" s="30"/>
      <c r="B42" s="34">
        <v>75110</v>
      </c>
      <c r="C42" s="19" t="s">
        <v>187</v>
      </c>
      <c r="D42" s="71"/>
      <c r="E42" s="52">
        <f aca="true" t="shared" si="13" ref="E42:J42">IF(SUM(E43:E43)&gt;0,SUM(E43:E43),"")</f>
      </c>
      <c r="F42" s="52">
        <f t="shared" si="13"/>
      </c>
      <c r="G42" s="52">
        <f t="shared" si="13"/>
      </c>
      <c r="H42" s="52">
        <f t="shared" si="13"/>
      </c>
      <c r="I42" s="52">
        <f t="shared" si="13"/>
      </c>
      <c r="J42" s="52">
        <f t="shared" si="13"/>
      </c>
    </row>
    <row r="43" spans="1:10" ht="66.75" customHeight="1" thickBot="1">
      <c r="A43" s="23"/>
      <c r="B43" s="24"/>
      <c r="C43" s="25" t="s">
        <v>106</v>
      </c>
      <c r="D43" s="76" t="s">
        <v>157</v>
      </c>
      <c r="E43" s="59">
        <f>IF(miasto!F82&gt;0,miasto!F82,"")</f>
      </c>
      <c r="F43" s="59"/>
      <c r="G43" s="59"/>
      <c r="H43" s="59"/>
      <c r="I43" s="59">
        <f>IF(miasto!F82&gt;0,miasto!F82,"")</f>
      </c>
      <c r="J43" s="58"/>
    </row>
    <row r="44" spans="1:10" s="1" customFormat="1" ht="30" customHeight="1">
      <c r="A44" s="33">
        <v>754</v>
      </c>
      <c r="B44" s="28"/>
      <c r="C44" s="29" t="s">
        <v>31</v>
      </c>
      <c r="D44" s="73"/>
      <c r="E44" s="57">
        <f aca="true" t="shared" si="14" ref="E44:J44">IF(SUM(E45,)&gt;0,SUM(E45,),"")</f>
        <v>3805000</v>
      </c>
      <c r="F44" s="57">
        <f t="shared" si="14"/>
      </c>
      <c r="G44" s="57">
        <f t="shared" si="14"/>
      </c>
      <c r="H44" s="57">
        <f t="shared" si="14"/>
        <v>3805000</v>
      </c>
      <c r="I44" s="57">
        <f t="shared" si="14"/>
      </c>
      <c r="J44" s="57">
        <f t="shared" si="14"/>
      </c>
    </row>
    <row r="45" spans="1:10" s="3" customFormat="1" ht="30" customHeight="1">
      <c r="A45" s="30"/>
      <c r="B45" s="34">
        <v>75411</v>
      </c>
      <c r="C45" s="19" t="s">
        <v>32</v>
      </c>
      <c r="D45" s="71"/>
      <c r="E45" s="52">
        <f aca="true" t="shared" si="15" ref="E45:J45">IF(SUM(E46:E49)&gt;0,SUM(E46:E49),"")</f>
        <v>3805000</v>
      </c>
      <c r="F45" s="52">
        <f t="shared" si="15"/>
      </c>
      <c r="G45" s="52">
        <f t="shared" si="15"/>
      </c>
      <c r="H45" s="52">
        <f t="shared" si="15"/>
        <v>3805000</v>
      </c>
      <c r="I45" s="52">
        <f t="shared" si="15"/>
      </c>
      <c r="J45" s="52">
        <f t="shared" si="15"/>
      </c>
    </row>
    <row r="46" spans="1:10" ht="63" customHeight="1">
      <c r="A46" s="23"/>
      <c r="B46" s="24"/>
      <c r="C46" s="25" t="s">
        <v>95</v>
      </c>
      <c r="D46" s="76" t="s">
        <v>152</v>
      </c>
      <c r="E46" s="59">
        <f>IF(miasto!F85&gt;0,miasto!F85,"")</f>
        <v>3505000</v>
      </c>
      <c r="F46" s="58"/>
      <c r="G46" s="58"/>
      <c r="H46" s="59">
        <f>IF(miasto!I85&gt;0,miasto!I85,"")</f>
        <v>3505000</v>
      </c>
      <c r="I46" s="58"/>
      <c r="J46" s="58"/>
    </row>
    <row r="47" spans="1:10" ht="50.25" customHeight="1">
      <c r="A47" s="23"/>
      <c r="B47" s="24"/>
      <c r="C47" s="35" t="s">
        <v>129</v>
      </c>
      <c r="D47" s="76" t="s">
        <v>161</v>
      </c>
      <c r="E47" s="59">
        <f>IF(miasto!F86&gt;0,miasto!F86,"")</f>
        <v>300000</v>
      </c>
      <c r="F47" s="58"/>
      <c r="G47" s="58"/>
      <c r="H47" s="59">
        <f>IF(miasto!I86&gt;0,miasto!I86,"")</f>
        <v>300000</v>
      </c>
      <c r="I47" s="58"/>
      <c r="J47" s="58"/>
    </row>
    <row r="48" spans="1:10" ht="53.25" customHeight="1">
      <c r="A48" s="23"/>
      <c r="B48" s="24"/>
      <c r="C48" s="35" t="s">
        <v>107</v>
      </c>
      <c r="D48" s="76" t="s">
        <v>162</v>
      </c>
      <c r="E48" s="59">
        <f>IF(miasto!F87&gt;0,miasto!F87,"")</f>
      </c>
      <c r="F48" s="58"/>
      <c r="G48" s="58"/>
      <c r="H48" s="59"/>
      <c r="I48" s="58"/>
      <c r="J48" s="59">
        <f>IF(miasto!F87&gt;0,miasto!F87,"")</f>
      </c>
    </row>
    <row r="49" spans="1:10" ht="66" customHeight="1" thickBot="1">
      <c r="A49" s="23"/>
      <c r="B49" s="36"/>
      <c r="C49" s="35" t="s">
        <v>130</v>
      </c>
      <c r="D49" s="76" t="s">
        <v>163</v>
      </c>
      <c r="E49" s="59">
        <f>IF(miasto!F88&gt;0,miasto!F88,"")</f>
      </c>
      <c r="F49" s="59"/>
      <c r="G49" s="58"/>
      <c r="H49" s="59"/>
      <c r="I49" s="58"/>
      <c r="J49" s="59">
        <f>IF(miasto!F88&gt;0,miasto!F88,"")</f>
      </c>
    </row>
    <row r="50" spans="1:10" s="1" customFormat="1" ht="22.5" customHeight="1">
      <c r="A50" s="33">
        <v>801</v>
      </c>
      <c r="B50" s="28"/>
      <c r="C50" s="29" t="s">
        <v>49</v>
      </c>
      <c r="D50" s="73"/>
      <c r="E50" s="57">
        <f aca="true" t="shared" si="16" ref="E50:J50">IF(SUM(E51,E53,E55)&gt;0,SUM(E51,E53,E55),"")</f>
      </c>
      <c r="F50" s="57">
        <f t="shared" si="16"/>
      </c>
      <c r="G50" s="57">
        <f t="shared" si="16"/>
      </c>
      <c r="H50" s="57">
        <f t="shared" si="16"/>
      </c>
      <c r="I50" s="57">
        <f t="shared" si="16"/>
      </c>
      <c r="J50" s="57">
        <f t="shared" si="16"/>
      </c>
    </row>
    <row r="51" spans="1:10" s="3" customFormat="1" ht="18" customHeight="1">
      <c r="A51" s="30"/>
      <c r="B51" s="34">
        <v>80101</v>
      </c>
      <c r="C51" s="19" t="s">
        <v>50</v>
      </c>
      <c r="D51" s="71"/>
      <c r="E51" s="52">
        <f aca="true" t="shared" si="17" ref="E51:J51">IF(SUM(E52:E52)&gt;0,SUM(E52:E52),"")</f>
      </c>
      <c r="F51" s="52">
        <f t="shared" si="17"/>
      </c>
      <c r="G51" s="52">
        <f t="shared" si="17"/>
      </c>
      <c r="H51" s="52">
        <f t="shared" si="17"/>
      </c>
      <c r="I51" s="52">
        <f t="shared" si="17"/>
      </c>
      <c r="J51" s="52">
        <f t="shared" si="17"/>
      </c>
    </row>
    <row r="52" spans="1:10" ht="64.5" customHeight="1">
      <c r="A52" s="23"/>
      <c r="B52" s="24"/>
      <c r="C52" s="25" t="s">
        <v>106</v>
      </c>
      <c r="D52" s="76" t="s">
        <v>157</v>
      </c>
      <c r="E52" s="59">
        <f>IF(miasto!F144&gt;0,miasto!F144,"")</f>
      </c>
      <c r="F52" s="59"/>
      <c r="G52" s="58"/>
      <c r="H52" s="59"/>
      <c r="I52" s="58">
        <f>E52</f>
      </c>
      <c r="J52" s="58"/>
    </row>
    <row r="53" spans="1:10" s="5" customFormat="1" ht="36.75" customHeight="1">
      <c r="A53" s="30"/>
      <c r="B53" s="34">
        <v>80140</v>
      </c>
      <c r="C53" s="19" t="s">
        <v>90</v>
      </c>
      <c r="D53" s="71"/>
      <c r="E53" s="52">
        <f aca="true" t="shared" si="18" ref="E53:J53">IF(SUM(E54:E54)&gt;0,SUM(E54:E54),"")</f>
      </c>
      <c r="F53" s="52">
        <f t="shared" si="18"/>
      </c>
      <c r="G53" s="52">
        <f t="shared" si="18"/>
      </c>
      <c r="H53" s="52">
        <f t="shared" si="18"/>
      </c>
      <c r="I53" s="52">
        <f t="shared" si="18"/>
      </c>
      <c r="J53" s="52">
        <f t="shared" si="18"/>
      </c>
    </row>
    <row r="54" spans="1:10" s="4" customFormat="1" ht="42" customHeight="1">
      <c r="A54" s="23"/>
      <c r="B54" s="36"/>
      <c r="C54" s="35" t="s">
        <v>115</v>
      </c>
      <c r="D54" s="76" t="s">
        <v>178</v>
      </c>
      <c r="E54" s="59">
        <f>IF(miasto!F170&gt;0,miasto!F170,"")</f>
      </c>
      <c r="F54" s="59">
        <f>IF(miasto!F170&gt;0,miasto!F170,"")</f>
      </c>
      <c r="G54" s="58"/>
      <c r="H54" s="59"/>
      <c r="I54" s="58"/>
      <c r="J54" s="58"/>
    </row>
    <row r="55" spans="1:10" s="5" customFormat="1" ht="18" customHeight="1">
      <c r="A55" s="30"/>
      <c r="B55" s="40">
        <v>80195</v>
      </c>
      <c r="C55" s="41" t="s">
        <v>8</v>
      </c>
      <c r="D55" s="78"/>
      <c r="E55" s="52">
        <f aca="true" t="shared" si="19" ref="E55:J55">IF(SUM(E56:E57)&gt;0,SUM(E56:E57),"")</f>
      </c>
      <c r="F55" s="52">
        <f t="shared" si="19"/>
      </c>
      <c r="G55" s="52">
        <f t="shared" si="19"/>
      </c>
      <c r="H55" s="52">
        <f t="shared" si="19"/>
      </c>
      <c r="I55" s="52">
        <f t="shared" si="19"/>
      </c>
      <c r="J55" s="52">
        <f t="shared" si="19"/>
      </c>
    </row>
    <row r="56" spans="1:10" s="4" customFormat="1" ht="42.75" customHeight="1">
      <c r="A56" s="23"/>
      <c r="B56" s="24"/>
      <c r="C56" s="35" t="s">
        <v>116</v>
      </c>
      <c r="D56" s="76" t="s">
        <v>179</v>
      </c>
      <c r="E56" s="59">
        <f>IF(miasto!F175&gt;0,miasto!F175,"")</f>
      </c>
      <c r="F56" s="59"/>
      <c r="G56" s="59">
        <f>IF(miasto!F175&gt;0,miasto!F175,"")</f>
      </c>
      <c r="H56" s="59"/>
      <c r="I56" s="58"/>
      <c r="J56" s="58"/>
    </row>
    <row r="57" spans="1:10" s="4" customFormat="1" ht="42" customHeight="1" thickBot="1">
      <c r="A57" s="23"/>
      <c r="B57" s="24"/>
      <c r="C57" s="35" t="s">
        <v>115</v>
      </c>
      <c r="D57" s="76" t="s">
        <v>178</v>
      </c>
      <c r="E57" s="59">
        <f>IF(miasto!F176&gt;0,miasto!F176,"")</f>
      </c>
      <c r="F57" s="59">
        <f>IF(miasto!F176&gt;0,miasto!F176,"")</f>
      </c>
      <c r="G57" s="58"/>
      <c r="H57" s="59"/>
      <c r="I57" s="58"/>
      <c r="J57" s="59">
        <f>IF(miasto!F176&gt;0,miasto!F176,"")</f>
      </c>
    </row>
    <row r="58" spans="1:10" s="7" customFormat="1" ht="24" customHeight="1">
      <c r="A58" s="33">
        <v>851</v>
      </c>
      <c r="B58" s="28"/>
      <c r="C58" s="29" t="s">
        <v>53</v>
      </c>
      <c r="D58" s="73"/>
      <c r="E58" s="57">
        <f aca="true" t="shared" si="20" ref="E58:J58">IF(SUM(E59,E61)&gt;0,SUM(E59,E61),"")</f>
        <v>32000</v>
      </c>
      <c r="F58" s="57">
        <f t="shared" si="20"/>
      </c>
      <c r="G58" s="57">
        <f t="shared" si="20"/>
      </c>
      <c r="H58" s="57">
        <f t="shared" si="20"/>
        <v>32000</v>
      </c>
      <c r="I58" s="57">
        <f t="shared" si="20"/>
      </c>
      <c r="J58" s="57">
        <f t="shared" si="20"/>
      </c>
    </row>
    <row r="59" spans="1:10" s="7" customFormat="1" ht="24" customHeight="1">
      <c r="A59" s="125"/>
      <c r="B59" s="166">
        <v>85154</v>
      </c>
      <c r="C59" s="122" t="s">
        <v>189</v>
      </c>
      <c r="D59" s="123"/>
      <c r="E59" s="52">
        <f aca="true" t="shared" si="21" ref="E59:J59">IF(SUM(E60:E60)&gt;0,SUM(E60:E60),"")</f>
      </c>
      <c r="F59" s="52">
        <f t="shared" si="21"/>
      </c>
      <c r="G59" s="52">
        <f t="shared" si="21"/>
      </c>
      <c r="H59" s="52">
        <f t="shared" si="21"/>
      </c>
      <c r="I59" s="52">
        <f t="shared" si="21"/>
      </c>
      <c r="J59" s="52">
        <f t="shared" si="21"/>
      </c>
    </row>
    <row r="60" spans="1:10" s="7" customFormat="1" ht="63.75" customHeight="1">
      <c r="A60" s="125"/>
      <c r="B60" s="137"/>
      <c r="C60" s="35" t="s">
        <v>123</v>
      </c>
      <c r="D60" s="119" t="s">
        <v>181</v>
      </c>
      <c r="E60" s="59">
        <f>IF(miasto!F179&gt;0,miasto!F179,"")</f>
      </c>
      <c r="F60" s="120"/>
      <c r="G60" s="120"/>
      <c r="H60" s="120"/>
      <c r="I60" s="120"/>
      <c r="J60" s="198">
        <f>E60</f>
      </c>
    </row>
    <row r="61" spans="1:10" s="5" customFormat="1" ht="54" customHeight="1">
      <c r="A61" s="30"/>
      <c r="B61" s="40">
        <v>85156</v>
      </c>
      <c r="C61" s="41" t="s">
        <v>134</v>
      </c>
      <c r="D61" s="78"/>
      <c r="E61" s="52">
        <f aca="true" t="shared" si="22" ref="E61:J61">IF(SUM(E62:E64)&gt;0,SUM(E62:E64),"")</f>
        <v>32000</v>
      </c>
      <c r="F61" s="52">
        <f t="shared" si="22"/>
      </c>
      <c r="G61" s="52">
        <f t="shared" si="22"/>
      </c>
      <c r="H61" s="52">
        <f t="shared" si="22"/>
        <v>32000</v>
      </c>
      <c r="I61" s="52">
        <f t="shared" si="22"/>
      </c>
      <c r="J61" s="52">
        <f t="shared" si="22"/>
      </c>
    </row>
    <row r="62" spans="1:10" s="4" customFormat="1" ht="64.5" customHeight="1">
      <c r="A62" s="23"/>
      <c r="B62" s="24"/>
      <c r="C62" s="25" t="s">
        <v>95</v>
      </c>
      <c r="D62" s="76" t="s">
        <v>152</v>
      </c>
      <c r="E62" s="59">
        <f>IF(miasto!F181&gt;0,miasto!F181,"")</f>
        <v>4000</v>
      </c>
      <c r="F62" s="59"/>
      <c r="G62" s="58"/>
      <c r="H62" s="59">
        <f>IF(miasto!I181&gt;0,miasto!I181,"")</f>
        <v>4000</v>
      </c>
      <c r="I62" s="58"/>
      <c r="J62" s="58"/>
    </row>
    <row r="63" spans="1:10" s="4" customFormat="1" ht="66" customHeight="1">
      <c r="A63" s="23"/>
      <c r="B63" s="24"/>
      <c r="C63" s="25" t="s">
        <v>106</v>
      </c>
      <c r="D63" s="76" t="s">
        <v>157</v>
      </c>
      <c r="E63" s="59">
        <f>IF(miasto!F182&gt;0,miasto!F182,"")</f>
      </c>
      <c r="F63" s="58"/>
      <c r="G63" s="58"/>
      <c r="H63" s="59"/>
      <c r="I63" s="59">
        <f>IF(miasto!F182&gt;0,miasto!F182,"")</f>
      </c>
      <c r="J63" s="58"/>
    </row>
    <row r="64" spans="1:10" s="4" customFormat="1" ht="65.25" customHeight="1" thickBot="1">
      <c r="A64" s="26"/>
      <c r="B64" s="27"/>
      <c r="C64" s="32" t="s">
        <v>124</v>
      </c>
      <c r="D64" s="75" t="s">
        <v>152</v>
      </c>
      <c r="E64" s="59">
        <f>IF(miasto!F183&gt;0,miasto!F183,"")</f>
        <v>28000</v>
      </c>
      <c r="F64" s="56" t="s">
        <v>218</v>
      </c>
      <c r="G64" s="56"/>
      <c r="H64" s="59">
        <f>IF(miasto!F183&gt;0,miasto!F183,"")</f>
        <v>28000</v>
      </c>
      <c r="I64" s="56"/>
      <c r="J64" s="56"/>
    </row>
    <row r="65" spans="1:10" s="7" customFormat="1" ht="22.5" customHeight="1">
      <c r="A65" s="33">
        <v>852</v>
      </c>
      <c r="B65" s="28"/>
      <c r="C65" s="29" t="s">
        <v>139</v>
      </c>
      <c r="D65" s="73"/>
      <c r="E65" s="57">
        <f aca="true" t="shared" si="23" ref="E65:J65">IF(SUM(E66,E68,E71,E73,E75,E77,E79,E81,E84,E86,E89,E91,E93)&gt;0,SUM(E66,E68,E71,E73,E75,E77,E79,E81,E84,E86,E89,E91,E93),"")</f>
        <v>7208363</v>
      </c>
      <c r="F65" s="57">
        <f t="shared" si="23"/>
        <v>2975000</v>
      </c>
      <c r="G65" s="57">
        <f t="shared" si="23"/>
      </c>
      <c r="H65" s="57">
        <f t="shared" si="23"/>
        <v>76000</v>
      </c>
      <c r="I65" s="57">
        <f t="shared" si="23"/>
        <v>4148000</v>
      </c>
      <c r="J65" s="57">
        <f t="shared" si="23"/>
        <v>9363</v>
      </c>
    </row>
    <row r="66" spans="1:10" s="5" customFormat="1" ht="30.75" customHeight="1">
      <c r="A66" s="30"/>
      <c r="B66" s="34">
        <v>85201</v>
      </c>
      <c r="C66" s="19" t="s">
        <v>54</v>
      </c>
      <c r="D66" s="71"/>
      <c r="E66" s="52">
        <f aca="true" t="shared" si="24" ref="E66:J66">IF(SUM(E67:E67)&gt;0,SUM(E67:E67),"")</f>
        <v>1414000</v>
      </c>
      <c r="F66" s="52">
        <f t="shared" si="24"/>
        <v>1414000</v>
      </c>
      <c r="G66" s="52">
        <f t="shared" si="24"/>
      </c>
      <c r="H66" s="52">
        <f t="shared" si="24"/>
      </c>
      <c r="I66" s="52">
        <f t="shared" si="24"/>
      </c>
      <c r="J66" s="52">
        <f t="shared" si="24"/>
      </c>
    </row>
    <row r="67" spans="1:10" s="4" customFormat="1" ht="41.25" customHeight="1">
      <c r="A67" s="23"/>
      <c r="B67" s="24"/>
      <c r="C67" s="35" t="s">
        <v>115</v>
      </c>
      <c r="D67" s="76" t="s">
        <v>178</v>
      </c>
      <c r="E67" s="59">
        <f>IF(miasto!F188&gt;0,miasto!F188,"")</f>
        <v>1414000</v>
      </c>
      <c r="F67" s="59">
        <f>IF(miasto!F188&gt;0,miasto!F188,"")</f>
        <v>1414000</v>
      </c>
      <c r="G67" s="58"/>
      <c r="H67" s="59"/>
      <c r="I67" s="58"/>
      <c r="J67" s="58"/>
    </row>
    <row r="68" spans="1:10" s="5" customFormat="1" ht="18.75" customHeight="1">
      <c r="A68" s="30"/>
      <c r="B68" s="34">
        <v>85202</v>
      </c>
      <c r="C68" s="19" t="s">
        <v>57</v>
      </c>
      <c r="D68" s="71"/>
      <c r="E68" s="52">
        <f aca="true" t="shared" si="25" ref="E68:J68">IF(SUM(E69:E70)&gt;0,SUM(E69:E70),"")</f>
        <v>1561000</v>
      </c>
      <c r="F68" s="52">
        <f t="shared" si="25"/>
        <v>1561000</v>
      </c>
      <c r="G68" s="52">
        <f t="shared" si="25"/>
      </c>
      <c r="H68" s="52">
        <f t="shared" si="25"/>
      </c>
      <c r="I68" s="52">
        <f t="shared" si="25"/>
      </c>
      <c r="J68" s="52">
        <f t="shared" si="25"/>
      </c>
    </row>
    <row r="69" spans="1:10" s="4" customFormat="1" ht="42.75" customHeight="1">
      <c r="A69" s="23"/>
      <c r="B69" s="24"/>
      <c r="C69" s="35" t="s">
        <v>56</v>
      </c>
      <c r="D69" s="76" t="s">
        <v>178</v>
      </c>
      <c r="E69" s="59">
        <f>IF(miasto!F195&gt;0,miasto!F195,"")</f>
        <v>1561000</v>
      </c>
      <c r="F69" s="59">
        <f>IF(miasto!F195&gt;0,miasto!F195,"")</f>
        <v>1561000</v>
      </c>
      <c r="G69" s="58"/>
      <c r="H69" s="59"/>
      <c r="I69" s="58"/>
      <c r="J69" s="58"/>
    </row>
    <row r="70" spans="1:10" s="4" customFormat="1" ht="63.75">
      <c r="A70" s="23"/>
      <c r="B70" s="24"/>
      <c r="C70" s="35" t="s">
        <v>242</v>
      </c>
      <c r="D70" s="76" t="s">
        <v>224</v>
      </c>
      <c r="E70" s="59">
        <f>IF(miasto!F196&gt;0,miasto!F196,"")</f>
      </c>
      <c r="F70" s="59">
        <f>IF(miasto!F196&gt;0,miasto!F196,"")</f>
      </c>
      <c r="G70" s="58"/>
      <c r="H70" s="59"/>
      <c r="I70" s="58"/>
      <c r="J70" s="58"/>
    </row>
    <row r="71" spans="1:10" s="5" customFormat="1" ht="18" customHeight="1">
      <c r="A71" s="30"/>
      <c r="B71" s="34">
        <v>85203</v>
      </c>
      <c r="C71" s="19" t="s">
        <v>58</v>
      </c>
      <c r="D71" s="71"/>
      <c r="E71" s="52">
        <f aca="true" t="shared" si="26" ref="E71:J71">IF(SUM(E72:E72)&gt;0,SUM(E72:E72),"")</f>
        <v>217000</v>
      </c>
      <c r="F71" s="52">
        <f t="shared" si="26"/>
      </c>
      <c r="G71" s="52">
        <f t="shared" si="26"/>
      </c>
      <c r="H71" s="52">
        <f t="shared" si="26"/>
      </c>
      <c r="I71" s="52">
        <f t="shared" si="26"/>
        <v>217000</v>
      </c>
      <c r="J71" s="52">
        <f t="shared" si="26"/>
      </c>
    </row>
    <row r="72" spans="1:10" s="4" customFormat="1" ht="49.5" customHeight="1">
      <c r="A72" s="23"/>
      <c r="B72" s="24"/>
      <c r="C72" s="25" t="s">
        <v>106</v>
      </c>
      <c r="D72" s="76" t="s">
        <v>157</v>
      </c>
      <c r="E72" s="59">
        <f>IF(miasto!F199&gt;0,miasto!F199,"")</f>
        <v>217000</v>
      </c>
      <c r="F72" s="58"/>
      <c r="G72" s="58"/>
      <c r="H72" s="59"/>
      <c r="I72" s="58">
        <f>E72</f>
        <v>217000</v>
      </c>
      <c r="J72" s="58"/>
    </row>
    <row r="73" spans="1:10" s="5" customFormat="1" ht="18" customHeight="1">
      <c r="A73" s="30"/>
      <c r="B73" s="34">
        <v>85204</v>
      </c>
      <c r="C73" s="19" t="s">
        <v>59</v>
      </c>
      <c r="D73" s="71"/>
      <c r="E73" s="52">
        <f aca="true" t="shared" si="27" ref="E73:J73">IF(SUM(E74:E74)&gt;0,SUM(E74:E74),"")</f>
      </c>
      <c r="F73" s="52">
        <f t="shared" si="27"/>
      </c>
      <c r="G73" s="52">
        <f t="shared" si="27"/>
      </c>
      <c r="H73" s="52">
        <f t="shared" si="27"/>
      </c>
      <c r="I73" s="52">
        <f t="shared" si="27"/>
      </c>
      <c r="J73" s="52">
        <f t="shared" si="27"/>
      </c>
    </row>
    <row r="74" spans="1:10" s="4" customFormat="1" ht="39" customHeight="1">
      <c r="A74" s="23"/>
      <c r="B74" s="24"/>
      <c r="C74" s="35" t="s">
        <v>56</v>
      </c>
      <c r="D74" s="76" t="s">
        <v>178</v>
      </c>
      <c r="E74" s="59">
        <f>IF(miasto!F202&gt;0,miasto!F202,"")</f>
      </c>
      <c r="F74" s="58">
        <f>E74</f>
      </c>
      <c r="G74" s="58"/>
      <c r="H74" s="59"/>
      <c r="I74" s="58"/>
      <c r="J74" s="58"/>
    </row>
    <row r="75" spans="1:10" s="5" customFormat="1" ht="51.75" customHeight="1">
      <c r="A75" s="30"/>
      <c r="B75" s="34">
        <v>85213</v>
      </c>
      <c r="C75" s="19" t="s">
        <v>135</v>
      </c>
      <c r="D75" s="71"/>
      <c r="E75" s="52">
        <f aca="true" t="shared" si="28" ref="E75:J75">IF(SUM(E76:E76)&gt;0,SUM(E76:E76),"")</f>
        <v>111000</v>
      </c>
      <c r="F75" s="52">
        <f t="shared" si="28"/>
      </c>
      <c r="G75" s="52">
        <f t="shared" si="28"/>
      </c>
      <c r="H75" s="52">
        <f t="shared" si="28"/>
      </c>
      <c r="I75" s="52">
        <f t="shared" si="28"/>
        <v>111000</v>
      </c>
      <c r="J75" s="52">
        <f t="shared" si="28"/>
      </c>
    </row>
    <row r="76" spans="1:10" s="4" customFormat="1" ht="63.75">
      <c r="A76" s="23"/>
      <c r="B76" s="36"/>
      <c r="C76" s="25" t="s">
        <v>106</v>
      </c>
      <c r="D76" s="76" t="s">
        <v>157</v>
      </c>
      <c r="E76" s="59">
        <f>IF(miasto!F204&gt;0,miasto!F204,"")</f>
        <v>111000</v>
      </c>
      <c r="F76" s="58"/>
      <c r="G76" s="58"/>
      <c r="H76" s="59"/>
      <c r="I76" s="58">
        <f>E76</f>
        <v>111000</v>
      </c>
      <c r="J76" s="58"/>
    </row>
    <row r="77" spans="1:10" s="6" customFormat="1" ht="34.5" customHeight="1">
      <c r="A77" s="43"/>
      <c r="B77" s="44">
        <v>85214</v>
      </c>
      <c r="C77" s="41" t="s">
        <v>91</v>
      </c>
      <c r="D77" s="80"/>
      <c r="E77" s="52">
        <f aca="true" t="shared" si="29" ref="E77:J77">IF(SUM(E78:E78)&gt;0,SUM(E78:E78),"")</f>
        <v>2396000</v>
      </c>
      <c r="F77" s="52">
        <f t="shared" si="29"/>
      </c>
      <c r="G77" s="52">
        <f t="shared" si="29"/>
      </c>
      <c r="H77" s="52">
        <f t="shared" si="29"/>
      </c>
      <c r="I77" s="52">
        <f t="shared" si="29"/>
        <v>2396000</v>
      </c>
      <c r="J77" s="52">
        <f t="shared" si="29"/>
      </c>
    </row>
    <row r="78" spans="1:10" s="4" customFormat="1" ht="68.25" customHeight="1">
      <c r="A78" s="23"/>
      <c r="B78" s="24"/>
      <c r="C78" s="25" t="s">
        <v>106</v>
      </c>
      <c r="D78" s="76" t="s">
        <v>157</v>
      </c>
      <c r="E78" s="59">
        <f>IF(miasto!F206&gt;0,miasto!F206,"")</f>
        <v>2396000</v>
      </c>
      <c r="F78" s="58"/>
      <c r="G78" s="58"/>
      <c r="H78" s="59"/>
      <c r="I78" s="58">
        <f>E78</f>
        <v>2396000</v>
      </c>
      <c r="J78" s="58"/>
    </row>
    <row r="79" spans="1:10" s="5" customFormat="1" ht="18" customHeight="1">
      <c r="A79" s="30"/>
      <c r="B79" s="34">
        <v>85215</v>
      </c>
      <c r="C79" s="19" t="s">
        <v>60</v>
      </c>
      <c r="D79" s="71"/>
      <c r="E79" s="52">
        <f aca="true" t="shared" si="30" ref="E79:J79">IF(SUM(E80:E80)&gt;0,SUM(E80:E80),"")</f>
      </c>
      <c r="F79" s="52">
        <f t="shared" si="30"/>
      </c>
      <c r="G79" s="52">
        <f t="shared" si="30"/>
      </c>
      <c r="H79" s="52">
        <f t="shared" si="30"/>
      </c>
      <c r="I79" s="52">
        <f t="shared" si="30"/>
      </c>
      <c r="J79" s="52">
        <f t="shared" si="30"/>
      </c>
    </row>
    <row r="80" spans="1:10" s="4" customFormat="1" ht="40.5" customHeight="1">
      <c r="A80" s="23"/>
      <c r="B80" s="24"/>
      <c r="C80" s="35" t="s">
        <v>125</v>
      </c>
      <c r="D80" s="76" t="s">
        <v>179</v>
      </c>
      <c r="E80" s="59">
        <f>IF(miasto!F209&gt;0,miasto!F209,"")</f>
      </c>
      <c r="F80" s="58"/>
      <c r="G80" s="58">
        <f>E80</f>
      </c>
      <c r="H80" s="59"/>
      <c r="I80" s="58"/>
      <c r="J80" s="58"/>
    </row>
    <row r="81" spans="1:10" s="5" customFormat="1" ht="41.25" customHeight="1">
      <c r="A81" s="30"/>
      <c r="B81" s="34">
        <v>85216</v>
      </c>
      <c r="C81" s="19" t="s">
        <v>61</v>
      </c>
      <c r="D81" s="71"/>
      <c r="E81" s="52">
        <f aca="true" t="shared" si="31" ref="E81:J81">IF(SUM(E82:E83)&gt;0,SUM(E82:E83),"")</f>
        <v>679000</v>
      </c>
      <c r="F81" s="52">
        <f t="shared" si="31"/>
      </c>
      <c r="G81" s="52">
        <f t="shared" si="31"/>
      </c>
      <c r="H81" s="52">
        <f t="shared" si="31"/>
        <v>36000</v>
      </c>
      <c r="I81" s="52">
        <f t="shared" si="31"/>
        <v>643000</v>
      </c>
      <c r="J81" s="52">
        <f t="shared" si="31"/>
      </c>
    </row>
    <row r="82" spans="1:10" s="4" customFormat="1" ht="63.75">
      <c r="A82" s="23"/>
      <c r="B82" s="24"/>
      <c r="C82" s="25" t="s">
        <v>106</v>
      </c>
      <c r="D82" s="77" t="s">
        <v>157</v>
      </c>
      <c r="E82" s="59">
        <f>IF(miasto!F212&gt;0,miasto!F212,"")</f>
        <v>643000</v>
      </c>
      <c r="F82" s="60"/>
      <c r="G82" s="60"/>
      <c r="H82" s="170"/>
      <c r="I82" s="58">
        <f>E82</f>
        <v>643000</v>
      </c>
      <c r="J82" s="60"/>
    </row>
    <row r="83" spans="1:12" s="95" customFormat="1" ht="69" customHeight="1">
      <c r="A83" s="91"/>
      <c r="B83" s="92"/>
      <c r="C83" s="25" t="s">
        <v>95</v>
      </c>
      <c r="D83" s="93">
        <v>2110</v>
      </c>
      <c r="E83" s="59">
        <f>IF(miasto!F213&gt;0,miasto!F213,"")</f>
        <v>36000</v>
      </c>
      <c r="F83" s="174"/>
      <c r="G83" s="174"/>
      <c r="H83" s="174">
        <f>E83</f>
        <v>36000</v>
      </c>
      <c r="I83" s="174"/>
      <c r="J83" s="174"/>
      <c r="K83" s="104"/>
      <c r="L83" s="104"/>
    </row>
    <row r="84" spans="1:12" s="5" customFormat="1" ht="18" customHeight="1">
      <c r="A84" s="30"/>
      <c r="B84" s="34">
        <v>85219</v>
      </c>
      <c r="C84" s="19" t="s">
        <v>63</v>
      </c>
      <c r="D84" s="71"/>
      <c r="E84" s="52">
        <f aca="true" t="shared" si="32" ref="E84:J84">IF(SUM(E85:E85)&gt;0,SUM(E85:E85),"")</f>
        <v>678000</v>
      </c>
      <c r="F84" s="52">
        <f t="shared" si="32"/>
      </c>
      <c r="G84" s="52">
        <f t="shared" si="32"/>
      </c>
      <c r="H84" s="52">
        <f t="shared" si="32"/>
      </c>
      <c r="I84" s="52">
        <f t="shared" si="32"/>
        <v>678000</v>
      </c>
      <c r="J84" s="52">
        <f t="shared" si="32"/>
      </c>
      <c r="K84" s="103"/>
      <c r="L84" s="103"/>
    </row>
    <row r="85" spans="1:10" s="4" customFormat="1" ht="63.75">
      <c r="A85" s="23"/>
      <c r="B85" s="36"/>
      <c r="C85" s="25" t="s">
        <v>106</v>
      </c>
      <c r="D85" s="76" t="s">
        <v>157</v>
      </c>
      <c r="E85" s="59">
        <f>IF(miasto!F221&gt;0,miasto!F221,"")</f>
        <v>678000</v>
      </c>
      <c r="F85" s="58"/>
      <c r="G85" s="58"/>
      <c r="H85" s="59"/>
      <c r="I85" s="58">
        <f>E85</f>
        <v>678000</v>
      </c>
      <c r="J85" s="58"/>
    </row>
    <row r="86" spans="1:10" s="5" customFormat="1" ht="21" customHeight="1">
      <c r="A86" s="30"/>
      <c r="B86" s="40">
        <v>85226</v>
      </c>
      <c r="C86" s="41" t="s">
        <v>64</v>
      </c>
      <c r="D86" s="78"/>
      <c r="E86" s="52">
        <f aca="true" t="shared" si="33" ref="E86:J86">IF(SUM(E87:E88)&gt;0,SUM(E87:E88),"")</f>
        <v>9363</v>
      </c>
      <c r="F86" s="52">
        <f t="shared" si="33"/>
      </c>
      <c r="G86" s="52">
        <f t="shared" si="33"/>
      </c>
      <c r="H86" s="52">
        <f t="shared" si="33"/>
      </c>
      <c r="I86" s="52">
        <f t="shared" si="33"/>
      </c>
      <c r="J86" s="52">
        <f t="shared" si="33"/>
        <v>9363</v>
      </c>
    </row>
    <row r="87" spans="1:10" s="4" customFormat="1" ht="38.25">
      <c r="A87" s="85"/>
      <c r="B87" s="36"/>
      <c r="C87" s="35" t="s">
        <v>56</v>
      </c>
      <c r="D87" s="76" t="s">
        <v>178</v>
      </c>
      <c r="E87" s="59">
        <f>IF(miasto!F225&gt;0,miasto!F225,"")</f>
      </c>
      <c r="F87" s="58">
        <f>E87</f>
      </c>
      <c r="G87" s="58"/>
      <c r="H87" s="59"/>
      <c r="I87" s="58"/>
      <c r="J87" s="58"/>
    </row>
    <row r="88" spans="1:10" s="4" customFormat="1" ht="63.75">
      <c r="A88" s="23"/>
      <c r="B88" s="126"/>
      <c r="C88" s="35" t="s">
        <v>123</v>
      </c>
      <c r="D88" s="77" t="s">
        <v>181</v>
      </c>
      <c r="E88" s="59">
        <f>IF(miasto!F226&gt;0,miasto!F226,"")</f>
        <v>9363</v>
      </c>
      <c r="F88" s="61"/>
      <c r="G88" s="61"/>
      <c r="H88" s="62"/>
      <c r="I88" s="61"/>
      <c r="J88" s="61">
        <f>E88</f>
        <v>9363</v>
      </c>
    </row>
    <row r="89" spans="1:10" s="5" customFormat="1" ht="30.75" customHeight="1">
      <c r="A89" s="30"/>
      <c r="B89" s="40">
        <v>85228</v>
      </c>
      <c r="C89" s="41" t="s">
        <v>93</v>
      </c>
      <c r="D89" s="78"/>
      <c r="E89" s="52">
        <f aca="true" t="shared" si="34" ref="E89:J89">IF(SUM(E90:E90)&gt;0,SUM(E90:E90),"")</f>
        <v>103000</v>
      </c>
      <c r="F89" s="52">
        <f t="shared" si="34"/>
      </c>
      <c r="G89" s="52">
        <f t="shared" si="34"/>
      </c>
      <c r="H89" s="52">
        <f t="shared" si="34"/>
      </c>
      <c r="I89" s="52">
        <f t="shared" si="34"/>
        <v>103000</v>
      </c>
      <c r="J89" s="52">
        <f t="shared" si="34"/>
      </c>
    </row>
    <row r="90" spans="1:10" s="8" customFormat="1" ht="63.75">
      <c r="A90" s="20"/>
      <c r="B90" s="38"/>
      <c r="C90" s="25" t="s">
        <v>106</v>
      </c>
      <c r="D90" s="74" t="s">
        <v>157</v>
      </c>
      <c r="E90" s="59">
        <f>IF(miasto!F228&gt;0,miasto!F228,"")</f>
        <v>103000</v>
      </c>
      <c r="F90" s="54"/>
      <c r="G90" s="54"/>
      <c r="H90" s="55"/>
      <c r="I90" s="58">
        <f>E90</f>
        <v>103000</v>
      </c>
      <c r="J90" s="54"/>
    </row>
    <row r="91" spans="1:10" s="8" customFormat="1" ht="23.25" customHeight="1">
      <c r="A91" s="20"/>
      <c r="B91" s="40">
        <v>85231</v>
      </c>
      <c r="C91" s="19" t="s">
        <v>84</v>
      </c>
      <c r="D91" s="108"/>
      <c r="E91" s="52">
        <f aca="true" t="shared" si="35" ref="E91:J91">IF(SUM(E92:E92)&gt;0,SUM(E92:E92),"")</f>
        <v>40000</v>
      </c>
      <c r="F91" s="52">
        <f t="shared" si="35"/>
      </c>
      <c r="G91" s="52">
        <f t="shared" si="35"/>
      </c>
      <c r="H91" s="52">
        <f t="shared" si="35"/>
        <v>40000</v>
      </c>
      <c r="I91" s="52">
        <f t="shared" si="35"/>
      </c>
      <c r="J91" s="52">
        <f t="shared" si="35"/>
      </c>
    </row>
    <row r="92" spans="1:10" s="4" customFormat="1" ht="38.25" customHeight="1">
      <c r="A92" s="23"/>
      <c r="B92" s="24"/>
      <c r="C92" s="25" t="s">
        <v>95</v>
      </c>
      <c r="D92" s="76" t="s">
        <v>152</v>
      </c>
      <c r="E92" s="59">
        <f>IF(miasto!F230&gt;0,miasto!F230,"")</f>
        <v>40000</v>
      </c>
      <c r="F92" s="58"/>
      <c r="G92" s="58"/>
      <c r="H92" s="174">
        <f>E92</f>
        <v>40000</v>
      </c>
      <c r="I92" s="58"/>
      <c r="J92" s="58"/>
    </row>
    <row r="93" spans="1:10" s="5" customFormat="1" ht="21.75" customHeight="1">
      <c r="A93" s="30"/>
      <c r="B93" s="34">
        <v>85295</v>
      </c>
      <c r="C93" s="19" t="s">
        <v>8</v>
      </c>
      <c r="D93" s="71"/>
      <c r="E93" s="52">
        <f aca="true" t="shared" si="36" ref="E93:J93">IF(SUM(E94:E96)&gt;0,SUM(E94:E96),"")</f>
      </c>
      <c r="F93" s="52">
        <f t="shared" si="36"/>
      </c>
      <c r="G93" s="52">
        <f t="shared" si="36"/>
      </c>
      <c r="H93" s="52">
        <f t="shared" si="36"/>
      </c>
      <c r="I93" s="52">
        <f t="shared" si="36"/>
      </c>
      <c r="J93" s="52">
        <f t="shared" si="36"/>
      </c>
    </row>
    <row r="94" spans="1:10" s="4" customFormat="1" ht="42" customHeight="1">
      <c r="A94" s="23"/>
      <c r="B94" s="24"/>
      <c r="C94" s="35" t="s">
        <v>116</v>
      </c>
      <c r="D94" s="76" t="s">
        <v>179</v>
      </c>
      <c r="E94" s="59">
        <f>IF(miasto!F233&gt;0,miasto!F233,"")</f>
      </c>
      <c r="F94" s="58"/>
      <c r="G94" s="58">
        <f>E94</f>
      </c>
      <c r="H94" s="59"/>
      <c r="I94" s="58"/>
      <c r="J94" s="58"/>
    </row>
    <row r="95" spans="1:10" s="4" customFormat="1" ht="40.5" customHeight="1">
      <c r="A95" s="23"/>
      <c r="B95" s="24"/>
      <c r="C95" s="35" t="s">
        <v>56</v>
      </c>
      <c r="D95" s="76" t="s">
        <v>178</v>
      </c>
      <c r="E95" s="59">
        <f>IF(miasto!F234&gt;0,miasto!F234,"")</f>
      </c>
      <c r="F95" s="58">
        <f>E95</f>
      </c>
      <c r="G95" s="58"/>
      <c r="H95" s="59"/>
      <c r="I95" s="58"/>
      <c r="J95" s="58"/>
    </row>
    <row r="96" spans="1:10" s="4" customFormat="1" ht="66.75" customHeight="1" thickBot="1">
      <c r="A96" s="23"/>
      <c r="B96" s="24"/>
      <c r="C96" s="25" t="s">
        <v>137</v>
      </c>
      <c r="D96" s="76" t="s">
        <v>157</v>
      </c>
      <c r="E96" s="59">
        <f>IF(miasto!F235&gt;0,miasto!F235,"")</f>
      </c>
      <c r="F96" s="58"/>
      <c r="G96" s="58"/>
      <c r="H96" s="59"/>
      <c r="I96" s="58">
        <f>E96</f>
      </c>
      <c r="J96" s="58"/>
    </row>
    <row r="97" spans="1:10" s="4" customFormat="1" ht="36.75" customHeight="1">
      <c r="A97" s="130">
        <v>853</v>
      </c>
      <c r="B97" s="112"/>
      <c r="C97" s="113" t="s">
        <v>140</v>
      </c>
      <c r="D97" s="114"/>
      <c r="E97" s="57">
        <f aca="true" t="shared" si="37" ref="E97:J97">IF(SUM(E98,E100)&gt;0,SUM(E98,E100),"")</f>
        <v>147000</v>
      </c>
      <c r="F97" s="57">
        <f t="shared" si="37"/>
      </c>
      <c r="G97" s="57">
        <f t="shared" si="37"/>
      </c>
      <c r="H97" s="57">
        <f t="shared" si="37"/>
        <v>147000</v>
      </c>
      <c r="I97" s="57">
        <f t="shared" si="37"/>
      </c>
      <c r="J97" s="57">
        <f t="shared" si="37"/>
      </c>
    </row>
    <row r="98" spans="1:10" s="4" customFormat="1" ht="33" customHeight="1">
      <c r="A98" s="23"/>
      <c r="B98" s="109">
        <v>85321</v>
      </c>
      <c r="C98" s="41" t="s">
        <v>92</v>
      </c>
      <c r="D98" s="115"/>
      <c r="E98" s="52">
        <f aca="true" t="shared" si="38" ref="E98:J98">IF(SUM(E99:E99)&gt;0,SUM(E99:E99),"")</f>
        <v>147000</v>
      </c>
      <c r="F98" s="52">
        <f t="shared" si="38"/>
      </c>
      <c r="G98" s="52">
        <f t="shared" si="38"/>
      </c>
      <c r="H98" s="52">
        <f t="shared" si="38"/>
        <v>147000</v>
      </c>
      <c r="I98" s="52">
        <f t="shared" si="38"/>
      </c>
      <c r="J98" s="52">
        <f t="shared" si="38"/>
      </c>
    </row>
    <row r="99" spans="1:10" s="4" customFormat="1" ht="51.75" customHeight="1">
      <c r="A99" s="23"/>
      <c r="B99" s="24"/>
      <c r="C99" s="25" t="s">
        <v>95</v>
      </c>
      <c r="D99" s="77" t="s">
        <v>152</v>
      </c>
      <c r="E99" s="59">
        <f>IF(miasto!F238&gt;0,miasto!F238,"")</f>
        <v>147000</v>
      </c>
      <c r="F99" s="61"/>
      <c r="G99" s="61"/>
      <c r="H99" s="174">
        <f>E99</f>
        <v>147000</v>
      </c>
      <c r="I99" s="61"/>
      <c r="J99" s="171"/>
    </row>
    <row r="100" spans="1:10" s="4" customFormat="1" ht="23.25" customHeight="1">
      <c r="A100" s="23"/>
      <c r="B100" s="109">
        <v>85395</v>
      </c>
      <c r="C100" s="19" t="s">
        <v>8</v>
      </c>
      <c r="D100" s="115"/>
      <c r="E100" s="52">
        <f aca="true" t="shared" si="39" ref="E100:J100">IF(SUM(E101:E103)&gt;0,SUM(E101:E103),"")</f>
      </c>
      <c r="F100" s="52">
        <f t="shared" si="39"/>
      </c>
      <c r="G100" s="52">
        <f t="shared" si="39"/>
      </c>
      <c r="H100" s="52">
        <f t="shared" si="39"/>
      </c>
      <c r="I100" s="52">
        <f t="shared" si="39"/>
      </c>
      <c r="J100" s="52">
        <f t="shared" si="39"/>
      </c>
    </row>
    <row r="101" spans="1:10" s="4" customFormat="1" ht="36.75" customHeight="1">
      <c r="A101" s="23"/>
      <c r="B101" s="24"/>
      <c r="C101" s="35" t="s">
        <v>116</v>
      </c>
      <c r="D101" s="77" t="s">
        <v>179</v>
      </c>
      <c r="E101" s="59">
        <f>IF(miasto!F241&gt;0,miasto!F241,"")</f>
      </c>
      <c r="F101" s="61"/>
      <c r="G101" s="61">
        <f>E101</f>
      </c>
      <c r="H101" s="62"/>
      <c r="I101" s="61"/>
      <c r="J101" s="171"/>
    </row>
    <row r="102" spans="1:10" s="4" customFormat="1" ht="40.5" customHeight="1">
      <c r="A102" s="23"/>
      <c r="B102" s="24"/>
      <c r="C102" s="35" t="s">
        <v>56</v>
      </c>
      <c r="D102" s="77" t="s">
        <v>178</v>
      </c>
      <c r="E102" s="59">
        <f>IF(miasto!F242&gt;0,miasto!F242,"")</f>
      </c>
      <c r="F102" s="58">
        <f>E102</f>
      </c>
      <c r="G102" s="61"/>
      <c r="H102" s="62"/>
      <c r="I102" s="61"/>
      <c r="J102" s="171"/>
    </row>
    <row r="103" spans="1:10" s="4" customFormat="1" ht="50.25" customHeight="1" thickBot="1">
      <c r="A103" s="23"/>
      <c r="B103" s="24"/>
      <c r="C103" s="25" t="s">
        <v>137</v>
      </c>
      <c r="D103" s="77" t="s">
        <v>157</v>
      </c>
      <c r="E103" s="59">
        <f>IF(miasto!F243&gt;0,miasto!F243,"")</f>
      </c>
      <c r="F103" s="61"/>
      <c r="G103" s="61"/>
      <c r="H103" s="62"/>
      <c r="I103" s="58">
        <f>E103</f>
      </c>
      <c r="J103" s="171"/>
    </row>
    <row r="104" spans="1:10" s="7" customFormat="1" ht="27" customHeight="1">
      <c r="A104" s="33">
        <v>854</v>
      </c>
      <c r="B104" s="28"/>
      <c r="C104" s="29" t="s">
        <v>65</v>
      </c>
      <c r="D104" s="73"/>
      <c r="E104" s="57">
        <f aca="true" t="shared" si="40" ref="E104:J104">IF(SUM(E105,E107)&gt;0,SUM(E105,E107),"")</f>
      </c>
      <c r="F104" s="57">
        <f t="shared" si="40"/>
      </c>
      <c r="G104" s="57">
        <f t="shared" si="40"/>
      </c>
      <c r="H104" s="57">
        <f t="shared" si="40"/>
      </c>
      <c r="I104" s="57">
        <f t="shared" si="40"/>
      </c>
      <c r="J104" s="57">
        <f t="shared" si="40"/>
      </c>
    </row>
    <row r="105" spans="1:10" s="5" customFormat="1" ht="21" customHeight="1">
      <c r="A105" s="30"/>
      <c r="B105" s="40">
        <v>85415</v>
      </c>
      <c r="C105" s="41" t="s">
        <v>68</v>
      </c>
      <c r="D105" s="78"/>
      <c r="E105" s="52">
        <f aca="true" t="shared" si="41" ref="E105:J105">IF(SUM(E106:E106)&gt;0,SUM(E106:E106),"")</f>
      </c>
      <c r="F105" s="52">
        <f t="shared" si="41"/>
      </c>
      <c r="G105" s="52">
        <f t="shared" si="41"/>
      </c>
      <c r="H105" s="52">
        <f t="shared" si="41"/>
      </c>
      <c r="I105" s="52">
        <f t="shared" si="41"/>
      </c>
      <c r="J105" s="52">
        <f t="shared" si="41"/>
      </c>
    </row>
    <row r="106" spans="1:10" s="4" customFormat="1" ht="42" customHeight="1">
      <c r="A106" s="23"/>
      <c r="B106" s="36"/>
      <c r="C106" s="35" t="s">
        <v>56</v>
      </c>
      <c r="D106" s="76" t="s">
        <v>178</v>
      </c>
      <c r="E106" s="59">
        <f>IF(miasto!F253&gt;0,miasto!F253,"")</f>
      </c>
      <c r="F106" s="58">
        <f>E106</f>
      </c>
      <c r="G106" s="58"/>
      <c r="H106" s="59"/>
      <c r="I106" s="58"/>
      <c r="J106" s="58"/>
    </row>
    <row r="107" spans="1:10" s="5" customFormat="1" ht="21" customHeight="1">
      <c r="A107" s="30"/>
      <c r="B107" s="40">
        <v>85495</v>
      </c>
      <c r="C107" s="41" t="s">
        <v>8</v>
      </c>
      <c r="D107" s="78"/>
      <c r="E107" s="52">
        <f aca="true" t="shared" si="42" ref="E107:J107">IF(SUM(E108:E109)&gt;0,SUM(E108:E109),"")</f>
      </c>
      <c r="F107" s="52">
        <f t="shared" si="42"/>
      </c>
      <c r="G107" s="52">
        <f t="shared" si="42"/>
      </c>
      <c r="H107" s="52">
        <f t="shared" si="42"/>
      </c>
      <c r="I107" s="52">
        <f t="shared" si="42"/>
      </c>
      <c r="J107" s="52">
        <f t="shared" si="42"/>
      </c>
    </row>
    <row r="108" spans="1:10" s="4" customFormat="1" ht="40.5" customHeight="1">
      <c r="A108" s="23"/>
      <c r="B108" s="24"/>
      <c r="C108" s="35" t="s">
        <v>116</v>
      </c>
      <c r="D108" s="76" t="s">
        <v>179</v>
      </c>
      <c r="E108" s="59">
        <f>IF(miasto!F255&gt;0,miasto!F255,"")</f>
      </c>
      <c r="F108" s="58"/>
      <c r="G108" s="58">
        <f>E108</f>
      </c>
      <c r="H108" s="59"/>
      <c r="I108" s="58"/>
      <c r="J108" s="58"/>
    </row>
    <row r="109" spans="1:10" s="4" customFormat="1" ht="39" customHeight="1" thickBot="1">
      <c r="A109" s="23"/>
      <c r="B109" s="24"/>
      <c r="C109" s="35" t="s">
        <v>56</v>
      </c>
      <c r="D109" s="76" t="s">
        <v>178</v>
      </c>
      <c r="E109" s="59">
        <f>IF(miasto!F256&gt;0,miasto!F256,"")</f>
      </c>
      <c r="F109" s="58">
        <f>E109</f>
      </c>
      <c r="G109" s="58"/>
      <c r="H109" s="59"/>
      <c r="I109" s="58"/>
      <c r="J109" s="58"/>
    </row>
    <row r="110" spans="1:10" s="7" customFormat="1" ht="33" customHeight="1">
      <c r="A110" s="33">
        <v>900</v>
      </c>
      <c r="B110" s="28"/>
      <c r="C110" s="29" t="s">
        <v>69</v>
      </c>
      <c r="D110" s="73"/>
      <c r="E110" s="57">
        <f aca="true" t="shared" si="43" ref="E110:J110">IF(SUM(E111,E114,E117,E121)&gt;0,SUM(E111,E114,E117,E121),"")</f>
        <v>3561973</v>
      </c>
      <c r="F110" s="57">
        <f t="shared" si="43"/>
        <v>80000</v>
      </c>
      <c r="G110" s="57">
        <f t="shared" si="43"/>
        <v>1252211</v>
      </c>
      <c r="H110" s="57">
        <f t="shared" si="43"/>
      </c>
      <c r="I110" s="57">
        <f t="shared" si="43"/>
      </c>
      <c r="J110" s="57">
        <f t="shared" si="43"/>
        <v>2229762</v>
      </c>
    </row>
    <row r="111" spans="1:10" s="5" customFormat="1" ht="32.25" customHeight="1">
      <c r="A111" s="30"/>
      <c r="B111" s="34">
        <v>90001</v>
      </c>
      <c r="C111" s="19" t="s">
        <v>70</v>
      </c>
      <c r="D111" s="71"/>
      <c r="E111" s="52">
        <f aca="true" t="shared" si="44" ref="E111:J111">IF(SUM(E112:E113)&gt;0,SUM(E112:E113),"")</f>
        <v>3099726</v>
      </c>
      <c r="F111" s="52">
        <f t="shared" si="44"/>
      </c>
      <c r="G111" s="52">
        <f t="shared" si="44"/>
        <v>890000</v>
      </c>
      <c r="H111" s="52">
        <f t="shared" si="44"/>
      </c>
      <c r="I111" s="52">
        <f t="shared" si="44"/>
      </c>
      <c r="J111" s="52">
        <f t="shared" si="44"/>
        <v>2209726</v>
      </c>
    </row>
    <row r="112" spans="1:10" s="4" customFormat="1" ht="57.75" customHeight="1">
      <c r="A112" s="23"/>
      <c r="B112" s="126"/>
      <c r="C112" s="35" t="s">
        <v>107</v>
      </c>
      <c r="D112" s="77" t="s">
        <v>316</v>
      </c>
      <c r="E112" s="59">
        <f>IF(miasto!F263&gt;0,miasto!F263,"")</f>
        <v>2209726</v>
      </c>
      <c r="F112" s="61"/>
      <c r="G112" s="61"/>
      <c r="H112" s="62"/>
      <c r="I112" s="61"/>
      <c r="J112" s="197">
        <f>E112</f>
        <v>2209726</v>
      </c>
    </row>
    <row r="113" spans="1:10" s="4" customFormat="1" ht="48.75" customHeight="1">
      <c r="A113" s="23"/>
      <c r="B113" s="24"/>
      <c r="C113" s="42" t="s">
        <v>233</v>
      </c>
      <c r="D113" s="77" t="s">
        <v>226</v>
      </c>
      <c r="E113" s="59">
        <f>IF(miasto!F264&gt;0,miasto!F264,"")</f>
        <v>890000</v>
      </c>
      <c r="F113" s="61"/>
      <c r="G113" s="61">
        <f>E113</f>
        <v>890000</v>
      </c>
      <c r="H113" s="62"/>
      <c r="I113" s="61"/>
      <c r="J113" s="172"/>
    </row>
    <row r="114" spans="1:10" s="5" customFormat="1" ht="21" customHeight="1">
      <c r="A114" s="30"/>
      <c r="B114" s="40">
        <v>90002</v>
      </c>
      <c r="C114" s="41" t="s">
        <v>71</v>
      </c>
      <c r="D114" s="78"/>
      <c r="E114" s="52">
        <f aca="true" t="shared" si="45" ref="E114:J114">IF(SUM(E115:E116)&gt;0,SUM(E115:E116),"")</f>
        <v>80000</v>
      </c>
      <c r="F114" s="52">
        <f t="shared" si="45"/>
        <v>80000</v>
      </c>
      <c r="G114" s="52">
        <f t="shared" si="45"/>
      </c>
      <c r="H114" s="52">
        <f t="shared" si="45"/>
      </c>
      <c r="I114" s="52">
        <f t="shared" si="45"/>
      </c>
      <c r="J114" s="52">
        <f t="shared" si="45"/>
      </c>
    </row>
    <row r="115" spans="1:10" s="4" customFormat="1" ht="67.5" customHeight="1">
      <c r="A115" s="23"/>
      <c r="B115" s="24" t="s">
        <v>229</v>
      </c>
      <c r="C115" s="35" t="s">
        <v>117</v>
      </c>
      <c r="D115" s="76" t="s">
        <v>182</v>
      </c>
      <c r="E115" s="59">
        <f>IF(miasto!F267&gt;0,miasto!F267,"")</f>
      </c>
      <c r="F115" s="58"/>
      <c r="G115" s="58">
        <f>E115</f>
      </c>
      <c r="H115" s="59"/>
      <c r="I115" s="58"/>
      <c r="J115" s="58"/>
    </row>
    <row r="116" spans="1:10" s="4" customFormat="1" ht="67.5" customHeight="1">
      <c r="A116" s="23"/>
      <c r="B116" s="24" t="s">
        <v>234</v>
      </c>
      <c r="C116" s="35" t="s">
        <v>117</v>
      </c>
      <c r="D116" s="76" t="s">
        <v>182</v>
      </c>
      <c r="E116" s="59">
        <f>IF(miasto!F268&gt;0,miasto!F268,"")</f>
        <v>80000</v>
      </c>
      <c r="F116" s="58">
        <f>E116</f>
        <v>80000</v>
      </c>
      <c r="G116" s="58"/>
      <c r="H116" s="59"/>
      <c r="I116" s="58"/>
      <c r="J116" s="58"/>
    </row>
    <row r="117" spans="1:10" s="5" customFormat="1" ht="35.25" customHeight="1">
      <c r="A117" s="30"/>
      <c r="B117" s="34">
        <v>90004</v>
      </c>
      <c r="C117" s="19" t="s">
        <v>72</v>
      </c>
      <c r="D117" s="71"/>
      <c r="E117" s="52">
        <f aca="true" t="shared" si="46" ref="E117:J117">IF(SUM(E118:E119)&gt;0,SUM(E118:E119),"")</f>
        <v>362211</v>
      </c>
      <c r="F117" s="52">
        <f t="shared" si="46"/>
      </c>
      <c r="G117" s="52">
        <f t="shared" si="46"/>
        <v>362211</v>
      </c>
      <c r="H117" s="52">
        <f t="shared" si="46"/>
      </c>
      <c r="I117" s="52">
        <f t="shared" si="46"/>
      </c>
      <c r="J117" s="52">
        <f t="shared" si="46"/>
      </c>
    </row>
    <row r="118" spans="1:10" s="4" customFormat="1" ht="54.75" customHeight="1">
      <c r="A118" s="23"/>
      <c r="B118" s="36" t="s">
        <v>229</v>
      </c>
      <c r="C118" s="35" t="s">
        <v>104</v>
      </c>
      <c r="D118" s="77" t="s">
        <v>155</v>
      </c>
      <c r="E118" s="59">
        <f>IF(miasto!F270&gt;0,miasto!F270,"")</f>
        <v>362211</v>
      </c>
      <c r="F118" s="59"/>
      <c r="G118" s="59">
        <f>IF(miasto!F270&gt;0,miasto!F270,"")</f>
        <v>362211</v>
      </c>
      <c r="H118" s="170"/>
      <c r="I118" s="60"/>
      <c r="J118" s="60"/>
    </row>
    <row r="119" spans="1:10" s="4" customFormat="1" ht="52.5" customHeight="1">
      <c r="A119" s="23"/>
      <c r="B119" s="24"/>
      <c r="C119" s="35" t="s">
        <v>104</v>
      </c>
      <c r="D119" s="77" t="s">
        <v>155</v>
      </c>
      <c r="E119" s="59">
        <f>IF(miasto!F271&gt;0,miasto!F271,"")</f>
      </c>
      <c r="F119" s="59">
        <f>IF(miasto!F271&gt;0,miasto!F271,"")</f>
      </c>
      <c r="G119" s="59"/>
      <c r="H119" s="62"/>
      <c r="I119" s="61"/>
      <c r="J119" s="61"/>
    </row>
    <row r="120" spans="1:10" s="4" customFormat="1" ht="54.75" customHeight="1" hidden="1">
      <c r="A120" s="23"/>
      <c r="B120" s="24"/>
      <c r="C120" s="42"/>
      <c r="D120" s="77"/>
      <c r="E120" s="59"/>
      <c r="F120" s="59"/>
      <c r="G120" s="59"/>
      <c r="H120" s="62"/>
      <c r="I120" s="61"/>
      <c r="J120" s="61"/>
    </row>
    <row r="121" spans="1:10" s="5" customFormat="1" ht="26.25" customHeight="1">
      <c r="A121" s="30"/>
      <c r="B121" s="40">
        <v>90095</v>
      </c>
      <c r="C121" s="19" t="s">
        <v>8</v>
      </c>
      <c r="D121" s="78"/>
      <c r="E121" s="52">
        <f aca="true" t="shared" si="47" ref="E121:J121">IF(SUM(E122:E123)&gt;0,SUM(E122:E123),"")</f>
        <v>20036</v>
      </c>
      <c r="F121" s="52">
        <f t="shared" si="47"/>
      </c>
      <c r="G121" s="52">
        <f t="shared" si="47"/>
      </c>
      <c r="H121" s="52">
        <f t="shared" si="47"/>
      </c>
      <c r="I121" s="52">
        <f t="shared" si="47"/>
      </c>
      <c r="J121" s="52">
        <f t="shared" si="47"/>
        <v>20036</v>
      </c>
    </row>
    <row r="122" spans="1:10" s="4" customFormat="1" ht="51">
      <c r="A122" s="23"/>
      <c r="B122" s="24"/>
      <c r="C122" s="35" t="s">
        <v>107</v>
      </c>
      <c r="D122" s="76" t="s">
        <v>162</v>
      </c>
      <c r="E122" s="59">
        <f>IF(miasto!F280&gt;0,miasto!F280,"")</f>
        <v>20036</v>
      </c>
      <c r="F122" s="58"/>
      <c r="G122" s="58"/>
      <c r="H122" s="59"/>
      <c r="I122" s="58"/>
      <c r="J122" s="58">
        <v>20036</v>
      </c>
    </row>
    <row r="123" spans="1:10" s="4" customFormat="1" ht="14.25" customHeight="1">
      <c r="A123" s="23"/>
      <c r="B123" s="24"/>
      <c r="C123" s="25"/>
      <c r="D123" s="76"/>
      <c r="E123" s="59">
        <f>IF(miasto!F274&gt;0,miasto!F274,"")</f>
      </c>
      <c r="F123" s="58"/>
      <c r="G123" s="58"/>
      <c r="H123" s="59"/>
      <c r="I123" s="58">
        <f>E123</f>
      </c>
      <c r="J123" s="58"/>
    </row>
    <row r="124" spans="1:10" s="4" customFormat="1" ht="20.25" customHeight="1">
      <c r="A124" s="23"/>
      <c r="B124" s="109"/>
      <c r="C124" s="19"/>
      <c r="D124" s="115"/>
      <c r="E124" s="516"/>
      <c r="F124" s="517"/>
      <c r="G124" s="517"/>
      <c r="H124" s="516"/>
      <c r="I124" s="517"/>
      <c r="J124" s="517"/>
    </row>
    <row r="125" spans="1:10" s="4" customFormat="1" ht="16.5" customHeight="1" thickBot="1">
      <c r="A125" s="23"/>
      <c r="B125" s="24"/>
      <c r="C125" s="35"/>
      <c r="D125" s="77"/>
      <c r="E125" s="59"/>
      <c r="F125" s="58"/>
      <c r="G125" s="61"/>
      <c r="H125" s="62"/>
      <c r="I125" s="61"/>
      <c r="J125" s="61"/>
    </row>
    <row r="126" spans="1:10" s="7" customFormat="1" ht="37.5" customHeight="1">
      <c r="A126" s="33">
        <v>921</v>
      </c>
      <c r="B126" s="28"/>
      <c r="C126" s="29" t="s">
        <v>75</v>
      </c>
      <c r="D126" s="73"/>
      <c r="E126" s="57">
        <f aca="true" t="shared" si="48" ref="E126:J126">IF(SUM(E127,E132,E134,E137)&gt;0,SUM(E127,E132,E134,E137),"")</f>
      </c>
      <c r="F126" s="57">
        <f t="shared" si="48"/>
      </c>
      <c r="G126" s="57">
        <f t="shared" si="48"/>
      </c>
      <c r="H126" s="57">
        <f t="shared" si="48"/>
      </c>
      <c r="I126" s="57">
        <f t="shared" si="48"/>
      </c>
      <c r="J126" s="57">
        <f t="shared" si="48"/>
      </c>
    </row>
    <row r="127" spans="1:10" s="5" customFormat="1" ht="21" customHeight="1">
      <c r="A127" s="30"/>
      <c r="B127" s="40">
        <v>92106</v>
      </c>
      <c r="C127" s="41" t="s">
        <v>94</v>
      </c>
      <c r="D127" s="78"/>
      <c r="E127" s="52">
        <f aca="true" t="shared" si="49" ref="E127:J127">IF(SUM(E128:E131)&gt;0,SUM(E128:E131),"")</f>
      </c>
      <c r="F127" s="52">
        <f t="shared" si="49"/>
      </c>
      <c r="G127" s="52">
        <f t="shared" si="49"/>
      </c>
      <c r="H127" s="52">
        <f t="shared" si="49"/>
      </c>
      <c r="I127" s="52">
        <f t="shared" si="49"/>
      </c>
      <c r="J127" s="52">
        <f t="shared" si="49"/>
      </c>
    </row>
    <row r="128" spans="1:10" s="4" customFormat="1" ht="38.25">
      <c r="A128" s="23"/>
      <c r="B128" s="24"/>
      <c r="C128" s="35" t="s">
        <v>56</v>
      </c>
      <c r="D128" s="76" t="s">
        <v>178</v>
      </c>
      <c r="E128" s="59">
        <f>IF(miasto!F285&gt;0,miasto!F285,"")</f>
      </c>
      <c r="F128" s="58">
        <f>E128</f>
      </c>
      <c r="G128" s="58"/>
      <c r="H128" s="59"/>
      <c r="I128" s="58"/>
      <c r="J128" s="58"/>
    </row>
    <row r="129" spans="1:10" s="4" customFormat="1" ht="64.5" customHeight="1">
      <c r="A129" s="23"/>
      <c r="B129" s="24"/>
      <c r="C129" s="35" t="s">
        <v>121</v>
      </c>
      <c r="D129" s="76" t="s">
        <v>185</v>
      </c>
      <c r="E129" s="59">
        <f>IF(miasto!F286&gt;0,miasto!F286,"")</f>
      </c>
      <c r="F129" s="58"/>
      <c r="G129" s="58"/>
      <c r="H129" s="59"/>
      <c r="I129" s="58"/>
      <c r="J129" s="58">
        <f>E129</f>
      </c>
    </row>
    <row r="130" spans="1:10" s="4" customFormat="1" ht="13.5" customHeight="1">
      <c r="A130" s="23"/>
      <c r="B130" s="24"/>
      <c r="C130" s="42"/>
      <c r="D130" s="77"/>
      <c r="E130" s="61"/>
      <c r="F130" s="61"/>
      <c r="G130" s="61"/>
      <c r="H130" s="62"/>
      <c r="I130" s="61"/>
      <c r="J130" s="172"/>
    </row>
    <row r="131" spans="1:10" s="4" customFormat="1" ht="14.25" customHeight="1">
      <c r="A131" s="23"/>
      <c r="B131" s="36"/>
      <c r="C131" s="42"/>
      <c r="D131" s="77"/>
      <c r="E131" s="61"/>
      <c r="F131" s="61"/>
      <c r="G131" s="61"/>
      <c r="H131" s="62"/>
      <c r="I131" s="61"/>
      <c r="J131" s="172"/>
    </row>
    <row r="132" spans="1:10" s="5" customFormat="1" ht="37.5" customHeight="1">
      <c r="A132" s="30"/>
      <c r="B132" s="40">
        <v>92108</v>
      </c>
      <c r="C132" s="41" t="s">
        <v>77</v>
      </c>
      <c r="D132" s="78"/>
      <c r="E132" s="52">
        <f aca="true" t="shared" si="50" ref="E132:J132">IF(SUM(E133:E133)&gt;0,SUM(E133:E133),"")</f>
      </c>
      <c r="F132" s="52">
        <f t="shared" si="50"/>
      </c>
      <c r="G132" s="52">
        <f t="shared" si="50"/>
      </c>
      <c r="H132" s="52">
        <f t="shared" si="50"/>
      </c>
      <c r="I132" s="52">
        <f t="shared" si="50"/>
      </c>
      <c r="J132" s="52">
        <f t="shared" si="50"/>
      </c>
    </row>
    <row r="133" spans="1:10" s="4" customFormat="1" ht="39.75" customHeight="1">
      <c r="A133" s="23"/>
      <c r="B133" s="24"/>
      <c r="C133" s="35" t="s">
        <v>119</v>
      </c>
      <c r="D133" s="76" t="s">
        <v>178</v>
      </c>
      <c r="E133" s="59">
        <f>IF(miasto!F290&gt;0,miasto!F290,"")</f>
      </c>
      <c r="F133" s="58">
        <f>E133</f>
      </c>
      <c r="G133" s="58"/>
      <c r="H133" s="59"/>
      <c r="I133" s="58"/>
      <c r="J133" s="58"/>
    </row>
    <row r="134" spans="1:10" s="5" customFormat="1" ht="16.5" customHeight="1">
      <c r="A134" s="30"/>
      <c r="B134" s="34">
        <v>92116</v>
      </c>
      <c r="C134" s="19" t="s">
        <v>78</v>
      </c>
      <c r="D134" s="71"/>
      <c r="E134" s="52">
        <f aca="true" t="shared" si="51" ref="E134:J134">IF(SUM(E135:E136)&gt;0,SUM(E135:E136),"")</f>
      </c>
      <c r="F134" s="52">
        <f t="shared" si="51"/>
      </c>
      <c r="G134" s="52">
        <f t="shared" si="51"/>
      </c>
      <c r="H134" s="52">
        <f t="shared" si="51"/>
      </c>
      <c r="I134" s="52">
        <f t="shared" si="51"/>
      </c>
      <c r="J134" s="52">
        <f t="shared" si="51"/>
      </c>
    </row>
    <row r="135" spans="1:10" s="4" customFormat="1" ht="38.25" customHeight="1">
      <c r="A135" s="23"/>
      <c r="B135" s="24"/>
      <c r="C135" s="35" t="s">
        <v>56</v>
      </c>
      <c r="D135" s="76" t="s">
        <v>178</v>
      </c>
      <c r="E135" s="59">
        <f>IF(miasto!F292&gt;0,miasto!F292,"")</f>
      </c>
      <c r="F135" s="58">
        <f>E135</f>
      </c>
      <c r="G135" s="58"/>
      <c r="H135" s="59"/>
      <c r="I135" s="58"/>
      <c r="J135" s="58"/>
    </row>
    <row r="136" spans="1:10" s="4" customFormat="1" ht="50.25" customHeight="1">
      <c r="A136" s="23"/>
      <c r="B136" s="24"/>
      <c r="C136" s="35" t="s">
        <v>120</v>
      </c>
      <c r="D136" s="76" t="s">
        <v>181</v>
      </c>
      <c r="E136" s="59">
        <f>IF(miasto!F293&gt;0,miasto!F293,"")</f>
      </c>
      <c r="F136" s="58"/>
      <c r="G136" s="58"/>
      <c r="H136" s="59"/>
      <c r="I136" s="58"/>
      <c r="J136" s="58">
        <f>E136</f>
      </c>
    </row>
    <row r="137" spans="1:10" s="5" customFormat="1" ht="16.5" customHeight="1">
      <c r="A137" s="30"/>
      <c r="B137" s="34">
        <v>92118</v>
      </c>
      <c r="C137" s="19" t="s">
        <v>79</v>
      </c>
      <c r="D137" s="71"/>
      <c r="E137" s="52">
        <f aca="true" t="shared" si="52" ref="E137:J137">IF(SUM(E138:E139)&gt;0,SUM(E138:E139),"")</f>
      </c>
      <c r="F137" s="52">
        <f t="shared" si="52"/>
      </c>
      <c r="G137" s="52">
        <f t="shared" si="52"/>
      </c>
      <c r="H137" s="52">
        <f t="shared" si="52"/>
      </c>
      <c r="I137" s="52">
        <f t="shared" si="52"/>
      </c>
      <c r="J137" s="52">
        <f t="shared" si="52"/>
      </c>
    </row>
    <row r="138" spans="1:10" s="4" customFormat="1" ht="38.25">
      <c r="A138" s="23"/>
      <c r="B138" s="24"/>
      <c r="C138" s="35" t="s">
        <v>119</v>
      </c>
      <c r="D138" s="76" t="s">
        <v>178</v>
      </c>
      <c r="E138" s="59">
        <f>IF(miasto!F295&gt;0,miasto!F295,"")</f>
      </c>
      <c r="F138" s="58">
        <f>E138</f>
      </c>
      <c r="G138" s="58"/>
      <c r="H138" s="59"/>
      <c r="I138" s="58"/>
      <c r="J138" s="58"/>
    </row>
    <row r="139" spans="1:10" s="4" customFormat="1" ht="68.25" customHeight="1" thickBot="1">
      <c r="A139" s="23"/>
      <c r="B139" s="24"/>
      <c r="C139" s="35" t="s">
        <v>121</v>
      </c>
      <c r="D139" s="76" t="s">
        <v>185</v>
      </c>
      <c r="E139" s="59">
        <f>IF(miasto!F296&gt;0,miasto!F296,"")</f>
      </c>
      <c r="F139" s="58"/>
      <c r="G139" s="58"/>
      <c r="H139" s="59"/>
      <c r="I139" s="58"/>
      <c r="J139" s="58">
        <f>E139</f>
      </c>
    </row>
    <row r="140" spans="1:10" s="10" customFormat="1" ht="33" customHeight="1" thickBot="1">
      <c r="A140" s="46"/>
      <c r="B140" s="47"/>
      <c r="C140" s="48" t="s">
        <v>80</v>
      </c>
      <c r="D140" s="82"/>
      <c r="E140" s="173">
        <f aca="true" t="shared" si="53" ref="E140:J140">IF(SUM(E16,E19,E28,E36,E44,E50,E58,E65,E97,E104,E110,E126)&gt;0,SUM(E16,E19,E28,E36,E44,E50,E58,E65,E97,E104,E110,E126),"")</f>
        <v>15717205</v>
      </c>
      <c r="F140" s="173">
        <f t="shared" si="53"/>
        <v>3143000</v>
      </c>
      <c r="G140" s="173">
        <f t="shared" si="53"/>
        <v>1252211</v>
      </c>
      <c r="H140" s="173">
        <f t="shared" si="53"/>
        <v>4449000</v>
      </c>
      <c r="I140" s="173">
        <f t="shared" si="53"/>
        <v>4633869</v>
      </c>
      <c r="J140" s="173">
        <f t="shared" si="53"/>
        <v>2239125</v>
      </c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="4" customFormat="1" ht="12.75"/>
  </sheetData>
  <sheetProtection/>
  <printOptions/>
  <pageMargins left="0.39" right="0.46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="75" zoomScaleNormal="75" workbookViewId="0" topLeftCell="A1">
      <selection activeCell="I3" sqref="I3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22.75390625" style="0" customWidth="1"/>
    <col min="6" max="7" width="13.00390625" style="0" customWidth="1"/>
    <col min="8" max="8" width="12.00390625" style="0" customWidth="1"/>
    <col min="9" max="9" width="13.00390625" style="0" customWidth="1"/>
    <col min="10" max="10" width="10.75390625" style="0" customWidth="1"/>
    <col min="11" max="11" width="12.00390625" style="0" customWidth="1"/>
    <col min="12" max="12" width="10.75390625" style="0" customWidth="1"/>
    <col min="13" max="13" width="12.00390625" style="0" customWidth="1"/>
  </cols>
  <sheetData>
    <row r="1" spans="1:13" ht="12.75">
      <c r="A1" s="66"/>
      <c r="B1" s="66"/>
      <c r="C1" s="66"/>
      <c r="D1" s="66"/>
      <c r="E1" s="66"/>
      <c r="F1" s="66"/>
      <c r="G1" s="66"/>
      <c r="H1" s="66"/>
      <c r="I1" s="140" t="s">
        <v>313</v>
      </c>
      <c r="J1" s="66"/>
      <c r="K1" s="66"/>
      <c r="L1" s="66"/>
      <c r="M1" s="66"/>
    </row>
    <row r="2" spans="1:13" ht="12.75">
      <c r="A2" s="66"/>
      <c r="B2" s="66"/>
      <c r="C2" s="66"/>
      <c r="D2" s="66"/>
      <c r="E2" s="66"/>
      <c r="F2" s="66"/>
      <c r="G2" s="66"/>
      <c r="H2" s="66"/>
      <c r="I2" s="140" t="s">
        <v>317</v>
      </c>
      <c r="J2" s="66"/>
      <c r="K2" s="66"/>
      <c r="L2" s="66"/>
      <c r="M2" s="66"/>
    </row>
    <row r="3" spans="1:13" ht="12.75">
      <c r="A3" s="66"/>
      <c r="B3" s="66"/>
      <c r="C3" s="66"/>
      <c r="D3" s="66"/>
      <c r="E3" s="66"/>
      <c r="F3" s="66"/>
      <c r="G3" s="66"/>
      <c r="H3" s="66"/>
      <c r="I3" s="140" t="s">
        <v>193</v>
      </c>
      <c r="J3" s="66"/>
      <c r="K3" s="66"/>
      <c r="L3" s="66"/>
      <c r="M3" s="66"/>
    </row>
    <row r="4" spans="1:13" ht="12.75">
      <c r="A4" s="66"/>
      <c r="B4" s="66"/>
      <c r="C4" s="66"/>
      <c r="D4" s="66"/>
      <c r="E4" s="66"/>
      <c r="F4" s="66"/>
      <c r="G4" s="66"/>
      <c r="H4" s="66"/>
      <c r="I4" s="140" t="s">
        <v>306</v>
      </c>
      <c r="J4" s="140" t="s">
        <v>194</v>
      </c>
      <c r="K4" s="140"/>
      <c r="L4" s="140"/>
      <c r="M4" s="66"/>
    </row>
    <row r="5" spans="1:13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2" customFormat="1" ht="20.25">
      <c r="A7" s="67"/>
      <c r="B7" s="68"/>
      <c r="C7" s="69" t="s">
        <v>236</v>
      </c>
      <c r="D7" s="67"/>
      <c r="E7" s="68"/>
      <c r="F7" s="68"/>
      <c r="G7" s="68"/>
      <c r="H7" s="68"/>
      <c r="I7" s="68"/>
      <c r="J7" s="68"/>
      <c r="K7" s="68"/>
      <c r="L7" s="68"/>
      <c r="M7" s="68"/>
    </row>
    <row r="8" spans="1:13" ht="12.75">
      <c r="A8" s="66"/>
      <c r="B8" s="66"/>
      <c r="C8" s="66"/>
      <c r="D8" s="66"/>
      <c r="E8" s="70"/>
      <c r="F8" s="70"/>
      <c r="G8" s="70"/>
      <c r="H8" s="70"/>
      <c r="I8" s="66"/>
      <c r="J8" s="66"/>
      <c r="K8" s="66"/>
      <c r="L8" s="66"/>
      <c r="M8" s="66"/>
    </row>
    <row r="9" spans="1:13" ht="13.5" thickBot="1">
      <c r="A9" s="66"/>
      <c r="B9" s="66"/>
      <c r="C9" s="66"/>
      <c r="D9" s="66"/>
      <c r="E9" s="141"/>
      <c r="F9" s="141"/>
      <c r="I9" s="66"/>
      <c r="J9" s="66"/>
      <c r="K9" s="66"/>
      <c r="L9" s="66"/>
      <c r="M9" s="66"/>
    </row>
    <row r="10" spans="1:13" ht="27" customHeight="1" thickBot="1">
      <c r="A10" s="142"/>
      <c r="B10" s="143"/>
      <c r="C10" s="144"/>
      <c r="D10" s="145"/>
      <c r="E10" s="146"/>
      <c r="F10" s="146"/>
      <c r="G10" s="147"/>
      <c r="H10" s="148" t="s">
        <v>195</v>
      </c>
      <c r="I10" s="149"/>
      <c r="J10" s="149"/>
      <c r="K10" s="150"/>
      <c r="L10" s="150"/>
      <c r="M10" s="138"/>
    </row>
    <row r="11" spans="1:13" ht="63.75" customHeight="1" thickBot="1">
      <c r="A11" s="142" t="s">
        <v>0</v>
      </c>
      <c r="B11" s="143" t="s">
        <v>1</v>
      </c>
      <c r="C11" s="151" t="s">
        <v>2</v>
      </c>
      <c r="D11" s="152" t="s">
        <v>3</v>
      </c>
      <c r="E11" s="153" t="s">
        <v>196</v>
      </c>
      <c r="F11" s="153" t="s">
        <v>197</v>
      </c>
      <c r="G11" s="154" t="s">
        <v>198</v>
      </c>
      <c r="H11" s="155" t="s">
        <v>199</v>
      </c>
      <c r="I11" s="154" t="s">
        <v>200</v>
      </c>
      <c r="J11" s="155" t="s">
        <v>201</v>
      </c>
      <c r="K11" s="156" t="s">
        <v>202</v>
      </c>
      <c r="L11" s="147" t="s">
        <v>203</v>
      </c>
      <c r="M11" s="157" t="s">
        <v>281</v>
      </c>
    </row>
    <row r="12" spans="1:14" ht="38.25" customHeight="1" thickBot="1">
      <c r="A12" s="158"/>
      <c r="B12" s="159"/>
      <c r="C12" s="160"/>
      <c r="D12" s="158"/>
      <c r="E12" s="161" t="s">
        <v>230</v>
      </c>
      <c r="F12" s="161" t="s">
        <v>204</v>
      </c>
      <c r="G12" s="192" t="s">
        <v>230</v>
      </c>
      <c r="H12" s="162" t="s">
        <v>205</v>
      </c>
      <c r="I12" s="191" t="s">
        <v>230</v>
      </c>
      <c r="J12" s="162" t="s">
        <v>206</v>
      </c>
      <c r="K12" s="191" t="s">
        <v>230</v>
      </c>
      <c r="L12" s="163" t="s">
        <v>204</v>
      </c>
      <c r="M12" s="162"/>
      <c r="N12" s="2"/>
    </row>
    <row r="13" spans="1:13" ht="14.25" customHeight="1" thickBot="1">
      <c r="A13" s="13">
        <v>1</v>
      </c>
      <c r="B13" s="11">
        <v>2</v>
      </c>
      <c r="C13" s="413">
        <v>3</v>
      </c>
      <c r="D13" s="164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164">
        <v>13</v>
      </c>
    </row>
    <row r="14" spans="1:13" ht="21" customHeight="1" thickBot="1">
      <c r="A14" s="33">
        <v>750</v>
      </c>
      <c r="B14" s="28"/>
      <c r="C14" s="414" t="s">
        <v>25</v>
      </c>
      <c r="D14" s="431"/>
      <c r="E14" s="57">
        <f aca="true" t="shared" si="0" ref="E14:L14">IF(SUM(E15,E17)&gt;0,SUM(E15,E17),"")</f>
        <v>465000</v>
      </c>
      <c r="F14" s="57">
        <f t="shared" si="0"/>
        <v>478000</v>
      </c>
      <c r="G14" s="57">
        <f t="shared" si="0"/>
      </c>
      <c r="H14" s="57">
        <f t="shared" si="0"/>
      </c>
      <c r="I14" s="57">
        <f t="shared" si="0"/>
        <v>465000</v>
      </c>
      <c r="J14" s="57">
        <f t="shared" si="0"/>
        <v>478000</v>
      </c>
      <c r="K14" s="57">
        <f t="shared" si="0"/>
      </c>
      <c r="L14" s="57">
        <f t="shared" si="0"/>
      </c>
      <c r="M14" s="461">
        <f>IF(AND(F14&lt;&gt;"",E14&lt;&gt;""),F14/E14,"")</f>
        <v>1.027956989247312</v>
      </c>
    </row>
    <row r="15" spans="1:13" s="3" customFormat="1" ht="18" customHeight="1">
      <c r="A15" s="30"/>
      <c r="B15" s="34">
        <v>75011</v>
      </c>
      <c r="C15" s="419" t="s">
        <v>26</v>
      </c>
      <c r="D15" s="436"/>
      <c r="E15" s="52">
        <f aca="true" t="shared" si="1" ref="E15:J15">IF(SUM(E16:E16)&gt;0,SUM(E16:E16),"")</f>
        <v>465000</v>
      </c>
      <c r="F15" s="167">
        <f t="shared" si="1"/>
        <v>478000</v>
      </c>
      <c r="G15" s="52">
        <f t="shared" si="1"/>
      </c>
      <c r="H15" s="52">
        <f t="shared" si="1"/>
      </c>
      <c r="I15" s="52">
        <f t="shared" si="1"/>
        <v>465000</v>
      </c>
      <c r="J15" s="52">
        <f t="shared" si="1"/>
        <v>478000</v>
      </c>
      <c r="K15" s="52"/>
      <c r="L15" s="52"/>
      <c r="M15" s="212">
        <f aca="true" t="shared" si="2" ref="M15:M78">IF(AND(F15&lt;&gt;"",E15&lt;&gt;""),F15/E15,"")</f>
        <v>1.027956989247312</v>
      </c>
    </row>
    <row r="16" spans="1:13" ht="63.75" customHeight="1">
      <c r="A16" s="23"/>
      <c r="B16" s="24"/>
      <c r="C16" s="421" t="s">
        <v>106</v>
      </c>
      <c r="D16" s="438" t="s">
        <v>157</v>
      </c>
      <c r="E16" s="59">
        <f>IF(miasto!E59&gt;0,miasto!E59,"")</f>
        <v>465000</v>
      </c>
      <c r="F16" s="59">
        <f>IF(miasto!F59&gt;0,miasto!F59,"")</f>
        <v>478000</v>
      </c>
      <c r="G16" s="59"/>
      <c r="H16" s="59"/>
      <c r="I16" s="59">
        <f>E16</f>
        <v>465000</v>
      </c>
      <c r="J16" s="59">
        <f>F16</f>
        <v>478000</v>
      </c>
      <c r="K16" s="59"/>
      <c r="L16" s="59"/>
      <c r="M16" s="212">
        <f t="shared" si="2"/>
        <v>1.027956989247312</v>
      </c>
    </row>
    <row r="17" spans="1:13" s="3" customFormat="1" ht="27" customHeight="1">
      <c r="A17" s="30"/>
      <c r="B17" s="34">
        <v>75054</v>
      </c>
      <c r="C17" s="419" t="s">
        <v>138</v>
      </c>
      <c r="D17" s="436"/>
      <c r="E17" s="52">
        <f aca="true" t="shared" si="3" ref="E17:J17">IF(SUM(E18:E18)&gt;0,SUM(E18:E18),"")</f>
      </c>
      <c r="F17" s="167">
        <f t="shared" si="3"/>
      </c>
      <c r="G17" s="52">
        <f t="shared" si="3"/>
      </c>
      <c r="H17" s="52">
        <f t="shared" si="3"/>
      </c>
      <c r="I17" s="52">
        <f t="shared" si="3"/>
      </c>
      <c r="J17" s="52">
        <f t="shared" si="3"/>
      </c>
      <c r="K17" s="52"/>
      <c r="L17" s="52"/>
      <c r="M17" s="212">
        <f t="shared" si="2"/>
      </c>
    </row>
    <row r="18" spans="1:13" ht="65.25" customHeight="1" thickBot="1">
      <c r="A18" s="23"/>
      <c r="B18" s="24"/>
      <c r="C18" s="421" t="s">
        <v>106</v>
      </c>
      <c r="D18" s="438" t="s">
        <v>157</v>
      </c>
      <c r="E18" s="59">
        <f>IF(miasto!E72&gt;0,miasto!E72,"")</f>
      </c>
      <c r="F18" s="59">
        <f>IF(miasto!F72&gt;0,miasto!F72,"")</f>
      </c>
      <c r="G18" s="59"/>
      <c r="H18" s="59"/>
      <c r="I18" s="59">
        <f>E18</f>
      </c>
      <c r="J18" s="59">
        <f>F18</f>
      </c>
      <c r="K18" s="58"/>
      <c r="L18" s="58"/>
      <c r="M18" s="460">
        <f t="shared" si="2"/>
      </c>
    </row>
    <row r="19" spans="1:13" s="1" customFormat="1" ht="57.75" customHeight="1" thickBot="1">
      <c r="A19" s="33">
        <v>751</v>
      </c>
      <c r="B19" s="28"/>
      <c r="C19" s="414" t="s">
        <v>30</v>
      </c>
      <c r="D19" s="431"/>
      <c r="E19" s="57">
        <f>IF(SUM(E20,E22,E24)&gt;0,SUM(E20,E22,E24),"")</f>
        <v>181965</v>
      </c>
      <c r="F19" s="57">
        <f aca="true" t="shared" si="4" ref="F19:L19">IF(SUM(F20,F22,F24)&gt;0,SUM(F20,F22,F24),"")</f>
        <v>7869</v>
      </c>
      <c r="G19" s="57">
        <f t="shared" si="4"/>
      </c>
      <c r="H19" s="57">
        <f t="shared" si="4"/>
      </c>
      <c r="I19" s="57">
        <f t="shared" si="4"/>
        <v>181965</v>
      </c>
      <c r="J19" s="57">
        <f t="shared" si="4"/>
        <v>7869</v>
      </c>
      <c r="K19" s="57">
        <f t="shared" si="4"/>
      </c>
      <c r="L19" s="57">
        <f t="shared" si="4"/>
      </c>
      <c r="M19" s="461">
        <f t="shared" si="2"/>
        <v>0.04324458000164867</v>
      </c>
    </row>
    <row r="20" spans="1:13" s="3" customFormat="1" ht="33.75" customHeight="1">
      <c r="A20" s="30"/>
      <c r="B20" s="34">
        <v>75101</v>
      </c>
      <c r="C20" s="419" t="s">
        <v>86</v>
      </c>
      <c r="D20" s="436"/>
      <c r="E20" s="52">
        <f>IF(SUM(E21:E21)&gt;0,SUM(E21:E21),"")</f>
        <v>7301</v>
      </c>
      <c r="F20" s="52">
        <f aca="true" t="shared" si="5" ref="F20:L20">IF(SUM(F21:F21)&gt;0,SUM(F21:F21),"")</f>
        <v>7869</v>
      </c>
      <c r="G20" s="52">
        <f t="shared" si="5"/>
      </c>
      <c r="H20" s="52">
        <f t="shared" si="5"/>
      </c>
      <c r="I20" s="52">
        <f t="shared" si="5"/>
        <v>7301</v>
      </c>
      <c r="J20" s="52">
        <f t="shared" si="5"/>
        <v>7869</v>
      </c>
      <c r="K20" s="52">
        <f t="shared" si="5"/>
      </c>
      <c r="L20" s="52">
        <f t="shared" si="5"/>
      </c>
      <c r="M20" s="212">
        <f t="shared" si="2"/>
        <v>1.0777975619778113</v>
      </c>
    </row>
    <row r="21" spans="1:13" s="3" customFormat="1" ht="64.5" customHeight="1">
      <c r="A21" s="30"/>
      <c r="B21" s="124"/>
      <c r="C21" s="421" t="s">
        <v>106</v>
      </c>
      <c r="D21" s="443" t="s">
        <v>157</v>
      </c>
      <c r="E21" s="59">
        <f>IF(miasto!E77&gt;0,miasto!E77,"")</f>
        <v>7301</v>
      </c>
      <c r="F21" s="59">
        <f>IF(miasto!F77&gt;0,miasto!F77,"")</f>
        <v>7869</v>
      </c>
      <c r="G21" s="118"/>
      <c r="H21" s="118"/>
      <c r="I21" s="59">
        <f>E21</f>
        <v>7301</v>
      </c>
      <c r="J21" s="59">
        <f>F21</f>
        <v>7869</v>
      </c>
      <c r="K21" s="118"/>
      <c r="L21" s="118"/>
      <c r="M21" s="212">
        <f t="shared" si="2"/>
        <v>1.0777975619778113</v>
      </c>
    </row>
    <row r="22" spans="1:13" s="3" customFormat="1" ht="33.75" customHeight="1">
      <c r="A22" s="30"/>
      <c r="B22" s="40">
        <v>75108</v>
      </c>
      <c r="C22" s="455" t="s">
        <v>228</v>
      </c>
      <c r="D22" s="436"/>
      <c r="E22" s="52">
        <f>IF(SUM(E23:E23)&gt;0,SUM(E23:E23),"")</f>
        <v>70901</v>
      </c>
      <c r="F22" s="52">
        <f aca="true" t="shared" si="6" ref="F22:L22">IF(SUM(F23:F23)&gt;0,SUM(F23:F23),"")</f>
      </c>
      <c r="G22" s="52">
        <f t="shared" si="6"/>
      </c>
      <c r="H22" s="52">
        <f t="shared" si="6"/>
      </c>
      <c r="I22" s="52">
        <f t="shared" si="6"/>
        <v>70901</v>
      </c>
      <c r="J22" s="52">
        <f t="shared" si="6"/>
      </c>
      <c r="K22" s="52">
        <f t="shared" si="6"/>
      </c>
      <c r="L22" s="52">
        <f t="shared" si="6"/>
      </c>
      <c r="M22" s="212">
        <f t="shared" si="2"/>
      </c>
    </row>
    <row r="23" spans="1:13" s="3" customFormat="1" ht="51.75" customHeight="1">
      <c r="A23" s="30"/>
      <c r="B23" s="124"/>
      <c r="C23" s="421" t="s">
        <v>106</v>
      </c>
      <c r="D23" s="443" t="s">
        <v>157</v>
      </c>
      <c r="E23" s="59">
        <f>IF(miasto!E80&gt;0,miasto!E80,"")</f>
        <v>70901</v>
      </c>
      <c r="F23" s="59">
        <f>IF(miasto!F80&gt;0,miasto!F80,"")</f>
      </c>
      <c r="G23" s="118"/>
      <c r="H23" s="118"/>
      <c r="I23" s="59">
        <f>E23</f>
        <v>70901</v>
      </c>
      <c r="J23" s="59">
        <f>F23</f>
      </c>
      <c r="K23" s="118"/>
      <c r="L23" s="118"/>
      <c r="M23" s="212">
        <f t="shared" si="2"/>
      </c>
    </row>
    <row r="24" spans="1:13" s="3" customFormat="1" ht="29.25" customHeight="1">
      <c r="A24" s="30"/>
      <c r="B24" s="34">
        <v>75110</v>
      </c>
      <c r="C24" s="419" t="s">
        <v>187</v>
      </c>
      <c r="D24" s="436"/>
      <c r="E24" s="52">
        <f aca="true" t="shared" si="7" ref="E24:L24">IF(SUM(E25:E25)&gt;0,SUM(E25:E25),"")</f>
        <v>103763</v>
      </c>
      <c r="F24" s="52">
        <f t="shared" si="7"/>
      </c>
      <c r="G24" s="52">
        <f t="shared" si="7"/>
      </c>
      <c r="H24" s="52">
        <f t="shared" si="7"/>
      </c>
      <c r="I24" s="52">
        <f t="shared" si="7"/>
        <v>103763</v>
      </c>
      <c r="J24" s="52">
        <f t="shared" si="7"/>
      </c>
      <c r="K24" s="52">
        <f t="shared" si="7"/>
      </c>
      <c r="L24" s="52">
        <f t="shared" si="7"/>
      </c>
      <c r="M24" s="212">
        <f t="shared" si="2"/>
      </c>
    </row>
    <row r="25" spans="1:13" ht="66.75" customHeight="1" thickBot="1">
      <c r="A25" s="23"/>
      <c r="B25" s="24"/>
      <c r="C25" s="511" t="s">
        <v>106</v>
      </c>
      <c r="D25" s="512" t="s">
        <v>157</v>
      </c>
      <c r="E25" s="513">
        <f>IF(miasto!E82&gt;0,miasto!E82,"")</f>
        <v>103763</v>
      </c>
      <c r="F25" s="513">
        <f>IF(miasto!F82&gt;0,miasto!F82,"")</f>
      </c>
      <c r="G25" s="513"/>
      <c r="H25" s="513"/>
      <c r="I25" s="513">
        <f>E25</f>
        <v>103763</v>
      </c>
      <c r="J25" s="513">
        <f>F25</f>
      </c>
      <c r="K25" s="65"/>
      <c r="L25" s="65"/>
      <c r="M25" s="460">
        <f t="shared" si="2"/>
      </c>
    </row>
    <row r="26" spans="1:13" ht="75.75" customHeight="1" thickBot="1">
      <c r="A26" s="494">
        <v>756</v>
      </c>
      <c r="B26" s="505"/>
      <c r="C26" s="29" t="s">
        <v>265</v>
      </c>
      <c r="D26" s="514"/>
      <c r="E26" s="57">
        <f>IF(SUM(E27)&gt;0,SUM(E27),"")</f>
        <v>109688</v>
      </c>
      <c r="F26" s="57">
        <f aca="true" t="shared" si="8" ref="F26:L26">IF(SUM(F27)&gt;0,SUM(F27),"")</f>
      </c>
      <c r="G26" s="57">
        <f t="shared" si="8"/>
        <v>109688</v>
      </c>
      <c r="H26" s="57">
        <f t="shared" si="8"/>
      </c>
      <c r="I26" s="57">
        <f t="shared" si="8"/>
      </c>
      <c r="J26" s="57">
        <f t="shared" si="8"/>
      </c>
      <c r="K26" s="57">
        <f t="shared" si="8"/>
      </c>
      <c r="L26" s="57">
        <f t="shared" si="8"/>
      </c>
      <c r="M26" s="460">
        <f t="shared" si="2"/>
      </c>
    </row>
    <row r="27" spans="1:13" ht="66.75" customHeight="1">
      <c r="A27" s="23"/>
      <c r="B27" s="507">
        <v>75615</v>
      </c>
      <c r="C27" s="19" t="s">
        <v>266</v>
      </c>
      <c r="D27" s="515"/>
      <c r="E27" s="52">
        <f>IF(SUM(E28:E28)&gt;0,SUM(E28:E28),"")</f>
        <v>109688</v>
      </c>
      <c r="F27" s="52">
        <f aca="true" t="shared" si="9" ref="F27:L27">IF(SUM(F28:F28)&gt;0,SUM(F28:F28),"")</f>
      </c>
      <c r="G27" s="52">
        <f t="shared" si="9"/>
        <v>109688</v>
      </c>
      <c r="H27" s="52">
        <f t="shared" si="9"/>
      </c>
      <c r="I27" s="52">
        <f t="shared" si="9"/>
      </c>
      <c r="J27" s="52">
        <f t="shared" si="9"/>
      </c>
      <c r="K27" s="52">
        <f t="shared" si="9"/>
      </c>
      <c r="L27" s="52">
        <f t="shared" si="9"/>
      </c>
      <c r="M27" s="212">
        <f t="shared" si="2"/>
      </c>
    </row>
    <row r="28" spans="1:13" ht="66.75" customHeight="1" thickBot="1">
      <c r="A28" s="23"/>
      <c r="B28" s="24"/>
      <c r="C28" s="510" t="s">
        <v>266</v>
      </c>
      <c r="D28" s="440" t="s">
        <v>155</v>
      </c>
      <c r="E28" s="513">
        <f>IF(miasto!E106&gt;0,miasto!E106,"")</f>
        <v>109688</v>
      </c>
      <c r="F28" s="62"/>
      <c r="G28" s="62">
        <v>109688</v>
      </c>
      <c r="H28" s="62"/>
      <c r="I28" s="62"/>
      <c r="J28" s="62"/>
      <c r="K28" s="61"/>
      <c r="L28" s="61"/>
      <c r="M28" s="460">
        <f t="shared" si="2"/>
      </c>
    </row>
    <row r="29" spans="1:13" s="1" customFormat="1" ht="22.5" customHeight="1" thickBot="1">
      <c r="A29" s="33">
        <v>801</v>
      </c>
      <c r="B29" s="28"/>
      <c r="C29" s="414" t="s">
        <v>49</v>
      </c>
      <c r="D29" s="431"/>
      <c r="E29" s="57">
        <f>IF(SUM(E30,E32)&gt;0,SUM(E30,E32),"")</f>
        <v>193864</v>
      </c>
      <c r="F29" s="57">
        <f>IF(SUM(F30,F32)&gt;0,SUM(F30,F32),"")</f>
      </c>
      <c r="G29" s="57">
        <f>IF(SUM(G30,G32)&gt;0,SUM(G30,G32),"")</f>
        <v>187125</v>
      </c>
      <c r="H29" s="57">
        <f>IF(SUM(H30,H32)&gt;0,SUM(H30,H32),"")</f>
      </c>
      <c r="I29" s="57">
        <f>IF(SUM(I30,I32)&gt;0,SUM(I30,I32),"")</f>
        <v>6739</v>
      </c>
      <c r="J29" s="57">
        <f>F25</f>
      </c>
      <c r="K29" s="57">
        <f>IF(SUM(K30,K32)&gt;0,SUM(K30,K32),"")</f>
      </c>
      <c r="L29" s="57">
        <f>IF(SUM(L30,L32)&gt;0,SUM(L30,L32),"")</f>
      </c>
      <c r="M29" s="461">
        <f t="shared" si="2"/>
      </c>
    </row>
    <row r="30" spans="1:13" s="3" customFormat="1" ht="18" customHeight="1">
      <c r="A30" s="30"/>
      <c r="B30" s="34">
        <v>80101</v>
      </c>
      <c r="C30" s="419" t="s">
        <v>50</v>
      </c>
      <c r="D30" s="436"/>
      <c r="E30" s="52">
        <f>IF(SUM(E31:E31)&gt;0,SUM(E31:E31),"")</f>
        <v>6739</v>
      </c>
      <c r="F30" s="52">
        <f aca="true" t="shared" si="10" ref="F30:L30">IF(SUM(F31:F31)&gt;0,SUM(F31:F31),"")</f>
      </c>
      <c r="G30" s="52">
        <f t="shared" si="10"/>
      </c>
      <c r="H30" s="52">
        <f t="shared" si="10"/>
      </c>
      <c r="I30" s="52">
        <f t="shared" si="10"/>
        <v>6739</v>
      </c>
      <c r="J30" s="52">
        <f t="shared" si="10"/>
      </c>
      <c r="K30" s="52">
        <f t="shared" si="10"/>
      </c>
      <c r="L30" s="52">
        <f t="shared" si="10"/>
      </c>
      <c r="M30" s="212">
        <f t="shared" si="2"/>
      </c>
    </row>
    <row r="31" spans="1:13" ht="64.5" customHeight="1">
      <c r="A31" s="23"/>
      <c r="B31" s="24"/>
      <c r="C31" s="421" t="s">
        <v>106</v>
      </c>
      <c r="D31" s="438" t="s">
        <v>157</v>
      </c>
      <c r="E31" s="59">
        <f>IF(miasto!E144&gt;0,miasto!E144,"")</f>
        <v>6739</v>
      </c>
      <c r="F31" s="59">
        <f>IF(miasto!F144&gt;0,miasto!F144,"")</f>
      </c>
      <c r="G31" s="58"/>
      <c r="H31" s="58"/>
      <c r="I31" s="59">
        <f>E31</f>
        <v>6739</v>
      </c>
      <c r="J31" s="59">
        <f>F31</f>
      </c>
      <c r="K31" s="58"/>
      <c r="L31" s="58"/>
      <c r="M31" s="212">
        <f t="shared" si="2"/>
      </c>
    </row>
    <row r="32" spans="1:13" s="5" customFormat="1" ht="18" customHeight="1">
      <c r="A32" s="30"/>
      <c r="B32" s="40">
        <v>80195</v>
      </c>
      <c r="C32" s="423" t="s">
        <v>8</v>
      </c>
      <c r="D32" s="439"/>
      <c r="E32" s="52">
        <f>IF(SUM(E33:E33)&gt;0,SUM(E33:E33),"")</f>
        <v>187125</v>
      </c>
      <c r="F32" s="52">
        <f aca="true" t="shared" si="11" ref="F32:L32">IF(SUM(F33:F33)&gt;0,SUM(F33:F33),"")</f>
      </c>
      <c r="G32" s="52">
        <f t="shared" si="11"/>
        <v>187125</v>
      </c>
      <c r="H32" s="52">
        <f t="shared" si="11"/>
      </c>
      <c r="I32" s="52">
        <f t="shared" si="11"/>
      </c>
      <c r="J32" s="52">
        <f t="shared" si="11"/>
      </c>
      <c r="K32" s="52">
        <f t="shared" si="11"/>
      </c>
      <c r="L32" s="52">
        <f t="shared" si="11"/>
      </c>
      <c r="M32" s="212">
        <f t="shared" si="2"/>
      </c>
    </row>
    <row r="33" spans="1:13" s="4" customFormat="1" ht="42.75" customHeight="1" thickBot="1">
      <c r="A33" s="23"/>
      <c r="B33" s="24"/>
      <c r="C33" s="422" t="s">
        <v>116</v>
      </c>
      <c r="D33" s="438" t="s">
        <v>179</v>
      </c>
      <c r="E33" s="59">
        <f>IF(miasto!E175&gt;0,miasto!E175,"")</f>
        <v>187125</v>
      </c>
      <c r="F33" s="59">
        <f>IF(miasto!F175&gt;0,miasto!F175,"")</f>
      </c>
      <c r="G33" s="59">
        <f>E33</f>
        <v>187125</v>
      </c>
      <c r="H33" s="59">
        <f>F33</f>
      </c>
      <c r="I33" s="59"/>
      <c r="J33" s="58"/>
      <c r="K33" s="58"/>
      <c r="L33" s="58"/>
      <c r="M33" s="460">
        <f t="shared" si="2"/>
      </c>
    </row>
    <row r="34" spans="1:13" s="7" customFormat="1" ht="24" customHeight="1" thickBot="1">
      <c r="A34" s="33">
        <v>851</v>
      </c>
      <c r="B34" s="28"/>
      <c r="C34" s="414" t="s">
        <v>53</v>
      </c>
      <c r="D34" s="431"/>
      <c r="E34" s="57">
        <f>IF(SUM(E35,E37,)&gt;0,SUM(E35,E37),"")</f>
        <v>3204</v>
      </c>
      <c r="F34" s="57">
        <f aca="true" t="shared" si="12" ref="F34:L34">IF(SUM(F35,F37,)&gt;0,SUM(F35,F37),"")</f>
      </c>
      <c r="G34" s="57">
        <f t="shared" si="12"/>
      </c>
      <c r="H34" s="57">
        <f t="shared" si="12"/>
      </c>
      <c r="I34" s="57">
        <f t="shared" si="12"/>
        <v>1204</v>
      </c>
      <c r="J34" s="57">
        <f t="shared" si="12"/>
      </c>
      <c r="K34" s="57">
        <f t="shared" si="12"/>
        <v>2000</v>
      </c>
      <c r="L34" s="57">
        <f t="shared" si="12"/>
      </c>
      <c r="M34" s="461">
        <f t="shared" si="2"/>
      </c>
    </row>
    <row r="35" spans="1:13" s="7" customFormat="1" ht="24" customHeight="1">
      <c r="A35" s="125"/>
      <c r="B35" s="166">
        <v>80154</v>
      </c>
      <c r="C35" s="415" t="s">
        <v>207</v>
      </c>
      <c r="D35" s="432"/>
      <c r="E35" s="52">
        <f>IF(SUM(E36:E36)&gt;0,SUM(E36:E36),"")</f>
        <v>2000</v>
      </c>
      <c r="F35" s="52">
        <f aca="true" t="shared" si="13" ref="F35:L35">IF(SUM(F36:F36)&gt;0,SUM(F36:F36),"")</f>
      </c>
      <c r="G35" s="52">
        <f t="shared" si="13"/>
      </c>
      <c r="H35" s="52">
        <f t="shared" si="13"/>
      </c>
      <c r="I35" s="52">
        <f t="shared" si="13"/>
      </c>
      <c r="J35" s="52">
        <f t="shared" si="13"/>
      </c>
      <c r="K35" s="52">
        <f t="shared" si="13"/>
        <v>2000</v>
      </c>
      <c r="L35" s="52">
        <f t="shared" si="13"/>
      </c>
      <c r="M35" s="212">
        <f t="shared" si="2"/>
      </c>
    </row>
    <row r="36" spans="1:13" s="7" customFormat="1" ht="54.75" customHeight="1">
      <c r="A36" s="125"/>
      <c r="B36" s="168"/>
      <c r="C36" s="456" t="s">
        <v>120</v>
      </c>
      <c r="D36" s="433" t="s">
        <v>181</v>
      </c>
      <c r="E36" s="59">
        <f>IF(miasto!E179&gt;0,miasto!E179,"")</f>
        <v>2000</v>
      </c>
      <c r="F36" s="59">
        <f>IF(miasto!F179&gt;0,miasto!F179,"")</f>
      </c>
      <c r="G36" s="169"/>
      <c r="H36" s="169"/>
      <c r="I36" s="169"/>
      <c r="J36" s="169"/>
      <c r="K36" s="59">
        <f>E36</f>
        <v>2000</v>
      </c>
      <c r="L36" s="59">
        <f>F36</f>
      </c>
      <c r="M36" s="212">
        <f t="shared" si="2"/>
      </c>
    </row>
    <row r="37" spans="1:13" s="5" customFormat="1" ht="54" customHeight="1">
      <c r="A37" s="30"/>
      <c r="B37" s="40">
        <v>85156</v>
      </c>
      <c r="C37" s="423" t="s">
        <v>134</v>
      </c>
      <c r="D37" s="439"/>
      <c r="E37" s="52">
        <f>IF(SUM(E38:E38)&gt;0,SUM(E38:E38),"")</f>
        <v>1204</v>
      </c>
      <c r="F37" s="52">
        <f aca="true" t="shared" si="14" ref="F37:L37">IF(SUM(F38:F38)&gt;0,SUM(F38:F38),"")</f>
      </c>
      <c r="G37" s="52">
        <f t="shared" si="14"/>
      </c>
      <c r="H37" s="52">
        <f t="shared" si="14"/>
      </c>
      <c r="I37" s="52">
        <f t="shared" si="14"/>
        <v>1204</v>
      </c>
      <c r="J37" s="52">
        <f t="shared" si="14"/>
      </c>
      <c r="K37" s="52">
        <f t="shared" si="14"/>
      </c>
      <c r="L37" s="52">
        <f t="shared" si="14"/>
      </c>
      <c r="M37" s="212">
        <f t="shared" si="2"/>
      </c>
    </row>
    <row r="38" spans="1:13" s="4" customFormat="1" ht="66" customHeight="1" thickBot="1">
      <c r="A38" s="23"/>
      <c r="B38" s="24"/>
      <c r="C38" s="421" t="s">
        <v>106</v>
      </c>
      <c r="D38" s="438" t="s">
        <v>157</v>
      </c>
      <c r="E38" s="59">
        <f>IF(miasto!E182&gt;0,miasto!E182,"")</f>
        <v>1204</v>
      </c>
      <c r="F38" s="59">
        <f>IF(miasto!F182&gt;0,miasto!F182,"")</f>
      </c>
      <c r="G38" s="58"/>
      <c r="H38" s="58"/>
      <c r="I38" s="59">
        <f>E38</f>
        <v>1204</v>
      </c>
      <c r="J38" s="59">
        <f>F38</f>
      </c>
      <c r="K38" s="58"/>
      <c r="L38" s="58"/>
      <c r="M38" s="460">
        <f t="shared" si="2"/>
      </c>
    </row>
    <row r="39" spans="1:13" s="7" customFormat="1" ht="22.5" customHeight="1" thickBot="1">
      <c r="A39" s="33">
        <v>852</v>
      </c>
      <c r="B39" s="28"/>
      <c r="C39" s="414" t="s">
        <v>139</v>
      </c>
      <c r="D39" s="431"/>
      <c r="E39" s="57">
        <f>IF(SUM(E40,E42,E44,E46,E48,E50,E52,E54)&gt;0,SUM(E40,E42,E44,E46,E48,E50,E52,E54),"")</f>
        <v>8690451</v>
      </c>
      <c r="F39" s="57">
        <f aca="true" t="shared" si="15" ref="F39:L39">IF(SUM(F40,F42,F44,F46,F48,F50,F52,F54)&gt;0,SUM(F40,F42,F44,F46,F48,F50,F52,F54),"")</f>
        <v>4148000</v>
      </c>
      <c r="G39" s="57">
        <f t="shared" si="15"/>
        <v>2914440</v>
      </c>
      <c r="H39" s="57">
        <f t="shared" si="15"/>
      </c>
      <c r="I39" s="57">
        <f t="shared" si="15"/>
        <v>5776011</v>
      </c>
      <c r="J39" s="57">
        <f t="shared" si="15"/>
        <v>4148000</v>
      </c>
      <c r="K39" s="57">
        <f t="shared" si="15"/>
      </c>
      <c r="L39" s="57">
        <f t="shared" si="15"/>
      </c>
      <c r="M39" s="461">
        <f t="shared" si="2"/>
        <v>0.477305493121128</v>
      </c>
    </row>
    <row r="40" spans="1:13" s="5" customFormat="1" ht="18" customHeight="1">
      <c r="A40" s="30"/>
      <c r="B40" s="34">
        <v>85203</v>
      </c>
      <c r="C40" s="419" t="s">
        <v>58</v>
      </c>
      <c r="D40" s="436"/>
      <c r="E40" s="52">
        <f>IF(SUM(E41:E41)&gt;0,SUM(E41:E41),"")</f>
        <v>212000</v>
      </c>
      <c r="F40" s="52">
        <f aca="true" t="shared" si="16" ref="F40:L40">IF(SUM(F41:F41)&gt;0,SUM(F41:F41),"")</f>
        <v>217000</v>
      </c>
      <c r="G40" s="52">
        <f t="shared" si="16"/>
      </c>
      <c r="H40" s="52">
        <f t="shared" si="16"/>
      </c>
      <c r="I40" s="52">
        <f t="shared" si="16"/>
        <v>212000</v>
      </c>
      <c r="J40" s="52">
        <f t="shared" si="16"/>
        <v>217000</v>
      </c>
      <c r="K40" s="52">
        <f t="shared" si="16"/>
      </c>
      <c r="L40" s="52">
        <f t="shared" si="16"/>
      </c>
      <c r="M40" s="212">
        <f t="shared" si="2"/>
        <v>1.0235849056603774</v>
      </c>
    </row>
    <row r="41" spans="1:13" s="4" customFormat="1" ht="49.5" customHeight="1">
      <c r="A41" s="23"/>
      <c r="B41" s="24"/>
      <c r="C41" s="421" t="s">
        <v>106</v>
      </c>
      <c r="D41" s="438" t="s">
        <v>157</v>
      </c>
      <c r="E41" s="59">
        <f>IF(miasto!E199&gt;0,miasto!E199,"")</f>
        <v>212000</v>
      </c>
      <c r="F41" s="59">
        <f>IF(miasto!F199&gt;0,miasto!F199,"")</f>
        <v>217000</v>
      </c>
      <c r="G41" s="58"/>
      <c r="H41" s="58"/>
      <c r="I41" s="59">
        <f>E41</f>
        <v>212000</v>
      </c>
      <c r="J41" s="59">
        <f>F41</f>
        <v>217000</v>
      </c>
      <c r="K41" s="58"/>
      <c r="L41" s="58"/>
      <c r="M41" s="212">
        <f t="shared" si="2"/>
        <v>1.0235849056603774</v>
      </c>
    </row>
    <row r="42" spans="1:13" s="5" customFormat="1" ht="51.75" customHeight="1">
      <c r="A42" s="30"/>
      <c r="B42" s="34">
        <v>85213</v>
      </c>
      <c r="C42" s="419" t="s">
        <v>135</v>
      </c>
      <c r="D42" s="436"/>
      <c r="E42" s="52">
        <f>IF(SUM(E43:E43)&gt;0,SUM(E43:E43),"")</f>
        <v>209900</v>
      </c>
      <c r="F42" s="52">
        <f aca="true" t="shared" si="17" ref="F42:L42">IF(SUM(F43:F43)&gt;0,SUM(F43:F43),"")</f>
        <v>111000</v>
      </c>
      <c r="G42" s="52">
        <f t="shared" si="17"/>
      </c>
      <c r="H42" s="52">
        <f t="shared" si="17"/>
      </c>
      <c r="I42" s="52">
        <f t="shared" si="17"/>
        <v>209900</v>
      </c>
      <c r="J42" s="52">
        <f t="shared" si="17"/>
        <v>111000</v>
      </c>
      <c r="K42" s="52">
        <f t="shared" si="17"/>
      </c>
      <c r="L42" s="52">
        <f t="shared" si="17"/>
      </c>
      <c r="M42" s="212">
        <f t="shared" si="2"/>
        <v>0.5288232491662697</v>
      </c>
    </row>
    <row r="43" spans="1:13" s="4" customFormat="1" ht="63.75">
      <c r="A43" s="23"/>
      <c r="B43" s="36"/>
      <c r="C43" s="421" t="s">
        <v>106</v>
      </c>
      <c r="D43" s="438" t="s">
        <v>157</v>
      </c>
      <c r="E43" s="59">
        <f>IF(miasto!E204&gt;0,miasto!E204,"")</f>
        <v>209900</v>
      </c>
      <c r="F43" s="59">
        <f>IF(miasto!F91&gt;0,miasto!F204,"")</f>
        <v>111000</v>
      </c>
      <c r="G43" s="58"/>
      <c r="H43" s="58"/>
      <c r="I43" s="59">
        <f>E43</f>
        <v>209900</v>
      </c>
      <c r="J43" s="58">
        <f>F43</f>
        <v>111000</v>
      </c>
      <c r="K43" s="58"/>
      <c r="L43" s="58"/>
      <c r="M43" s="212">
        <f t="shared" si="2"/>
        <v>0.5288232491662697</v>
      </c>
    </row>
    <row r="44" spans="1:13" s="6" customFormat="1" ht="34.5" customHeight="1">
      <c r="A44" s="43"/>
      <c r="B44" s="44">
        <v>85214</v>
      </c>
      <c r="C44" s="423" t="s">
        <v>91</v>
      </c>
      <c r="D44" s="458"/>
      <c r="E44" s="52">
        <f>IF(SUM(E45:E45)&gt;0,SUM(E45:E45),"")</f>
        <v>4128254</v>
      </c>
      <c r="F44" s="52">
        <f aca="true" t="shared" si="18" ref="F44:L44">IF(SUM(F45:F45)&gt;0,SUM(F45:F45),"")</f>
        <v>2396000</v>
      </c>
      <c r="G44" s="52">
        <f t="shared" si="18"/>
      </c>
      <c r="H44" s="52">
        <f t="shared" si="18"/>
      </c>
      <c r="I44" s="52">
        <f t="shared" si="18"/>
        <v>4128254</v>
      </c>
      <c r="J44" s="52">
        <f t="shared" si="18"/>
        <v>2396000</v>
      </c>
      <c r="K44" s="52">
        <f t="shared" si="18"/>
      </c>
      <c r="L44" s="52">
        <f t="shared" si="18"/>
      </c>
      <c r="M44" s="212">
        <f t="shared" si="2"/>
        <v>0.5803906445678972</v>
      </c>
    </row>
    <row r="45" spans="1:13" s="4" customFormat="1" ht="63.75">
      <c r="A45" s="23"/>
      <c r="B45" s="24"/>
      <c r="C45" s="421" t="s">
        <v>106</v>
      </c>
      <c r="D45" s="438" t="s">
        <v>157</v>
      </c>
      <c r="E45" s="59">
        <f>IF(miasto!E206&gt;0,miasto!E206,"")</f>
        <v>4128254</v>
      </c>
      <c r="F45" s="59">
        <f>IF(miasto!F207&gt;0,miasto!F206,"")</f>
        <v>2396000</v>
      </c>
      <c r="G45" s="58"/>
      <c r="H45" s="58"/>
      <c r="I45" s="59">
        <f>E45</f>
        <v>4128254</v>
      </c>
      <c r="J45" s="58">
        <f>F45</f>
        <v>2396000</v>
      </c>
      <c r="K45" s="58"/>
      <c r="L45" s="58"/>
      <c r="M45" s="212">
        <f t="shared" si="2"/>
        <v>0.5803906445678972</v>
      </c>
    </row>
    <row r="46" spans="1:13" s="5" customFormat="1" ht="18" customHeight="1">
      <c r="A46" s="30"/>
      <c r="B46" s="34">
        <v>85215</v>
      </c>
      <c r="C46" s="419" t="s">
        <v>60</v>
      </c>
      <c r="D46" s="436"/>
      <c r="E46" s="52">
        <f>IF(SUM(E47:E47)&gt;0,SUM(E47:E47),"")</f>
        <v>2734440</v>
      </c>
      <c r="F46" s="52">
        <f aca="true" t="shared" si="19" ref="F46:L46">IF(SUM(F47:F47)&gt;0,SUM(F47:F47),"")</f>
      </c>
      <c r="G46" s="52">
        <f t="shared" si="19"/>
        <v>2734440</v>
      </c>
      <c r="H46" s="52">
        <f t="shared" si="19"/>
      </c>
      <c r="I46" s="52">
        <f t="shared" si="19"/>
      </c>
      <c r="J46" s="52">
        <f t="shared" si="19"/>
      </c>
      <c r="K46" s="52">
        <f t="shared" si="19"/>
      </c>
      <c r="L46" s="52">
        <f t="shared" si="19"/>
      </c>
      <c r="M46" s="212">
        <f t="shared" si="2"/>
      </c>
    </row>
    <row r="47" spans="1:13" s="4" customFormat="1" ht="40.5" customHeight="1">
      <c r="A47" s="23"/>
      <c r="B47" s="24"/>
      <c r="C47" s="422" t="s">
        <v>125</v>
      </c>
      <c r="D47" s="438" t="s">
        <v>179</v>
      </c>
      <c r="E47" s="59">
        <f>IF(miasto!E209&gt;0,miasto!E209,"")</f>
        <v>2734440</v>
      </c>
      <c r="F47" s="59">
        <f>IF(miasto!F209&gt;0,miasto!F209,"")</f>
      </c>
      <c r="G47" s="59">
        <f>E47</f>
        <v>2734440</v>
      </c>
      <c r="H47" s="59">
        <f>F47</f>
      </c>
      <c r="I47" s="59"/>
      <c r="J47" s="58"/>
      <c r="K47" s="58"/>
      <c r="L47" s="58"/>
      <c r="M47" s="212">
        <f t="shared" si="2"/>
      </c>
    </row>
    <row r="48" spans="1:13" s="5" customFormat="1" ht="41.25" customHeight="1">
      <c r="A48" s="30"/>
      <c r="B48" s="34">
        <v>85216</v>
      </c>
      <c r="C48" s="419" t="s">
        <v>61</v>
      </c>
      <c r="D48" s="436"/>
      <c r="E48" s="52">
        <f>IF(SUM(E49:E49)&gt;0,SUM(E49:E49),"")</f>
        <v>468707</v>
      </c>
      <c r="F48" s="52">
        <f aca="true" t="shared" si="20" ref="F48:L48">IF(SUM(F49:F49)&gt;0,SUM(F49:F49),"")</f>
        <v>643000</v>
      </c>
      <c r="G48" s="52">
        <f t="shared" si="20"/>
      </c>
      <c r="H48" s="52">
        <f t="shared" si="20"/>
      </c>
      <c r="I48" s="52">
        <f t="shared" si="20"/>
        <v>468707</v>
      </c>
      <c r="J48" s="52">
        <f t="shared" si="20"/>
        <v>643000</v>
      </c>
      <c r="K48" s="52">
        <f t="shared" si="20"/>
      </c>
      <c r="L48" s="52">
        <f t="shared" si="20"/>
      </c>
      <c r="M48" s="212">
        <f t="shared" si="2"/>
        <v>1.3718591785486456</v>
      </c>
    </row>
    <row r="49" spans="1:13" s="4" customFormat="1" ht="63.75">
      <c r="A49" s="23"/>
      <c r="B49" s="24"/>
      <c r="C49" s="421" t="s">
        <v>106</v>
      </c>
      <c r="D49" s="440" t="s">
        <v>157</v>
      </c>
      <c r="E49" s="59">
        <f>IF(miasto!E212&gt;0,miasto!E212,"")</f>
        <v>468707</v>
      </c>
      <c r="F49" s="59">
        <f>IF(miasto!F212&gt;0,miasto!F212,"")</f>
        <v>643000</v>
      </c>
      <c r="G49" s="60"/>
      <c r="H49" s="60"/>
      <c r="I49" s="170">
        <f>E49</f>
        <v>468707</v>
      </c>
      <c r="J49" s="60">
        <f>F49</f>
        <v>643000</v>
      </c>
      <c r="K49" s="60"/>
      <c r="L49" s="60"/>
      <c r="M49" s="212">
        <f t="shared" si="2"/>
        <v>1.3718591785486456</v>
      </c>
    </row>
    <row r="50" spans="1:15" s="5" customFormat="1" ht="18" customHeight="1">
      <c r="A50" s="30"/>
      <c r="B50" s="34">
        <v>85219</v>
      </c>
      <c r="C50" s="419" t="s">
        <v>63</v>
      </c>
      <c r="D50" s="436"/>
      <c r="E50" s="52">
        <f>IF(SUM(E51:E51)&gt;0,SUM(E51:E51),"")</f>
        <v>661000</v>
      </c>
      <c r="F50" s="52">
        <f aca="true" t="shared" si="21" ref="F50:L50">IF(SUM(F51:F51)&gt;0,SUM(F51:F51),"")</f>
        <v>678000</v>
      </c>
      <c r="G50" s="52">
        <f t="shared" si="21"/>
      </c>
      <c r="H50" s="52">
        <f t="shared" si="21"/>
      </c>
      <c r="I50" s="52">
        <f t="shared" si="21"/>
        <v>661000</v>
      </c>
      <c r="J50" s="52">
        <f t="shared" si="21"/>
        <v>678000</v>
      </c>
      <c r="K50" s="52">
        <f t="shared" si="21"/>
      </c>
      <c r="L50" s="52">
        <f t="shared" si="21"/>
      </c>
      <c r="M50" s="212">
        <f t="shared" si="2"/>
        <v>1.0257186081694403</v>
      </c>
      <c r="N50" s="103"/>
      <c r="O50" s="103"/>
    </row>
    <row r="51" spans="1:13" s="4" customFormat="1" ht="63.75">
      <c r="A51" s="23"/>
      <c r="B51" s="36"/>
      <c r="C51" s="421" t="s">
        <v>106</v>
      </c>
      <c r="D51" s="438" t="s">
        <v>157</v>
      </c>
      <c r="E51" s="59">
        <f>IF(miasto!E221&gt;0,miasto!E221,"")</f>
        <v>661000</v>
      </c>
      <c r="F51" s="59">
        <f>IF(miasto!F221&gt;0,miasto!F221,"")</f>
        <v>678000</v>
      </c>
      <c r="G51" s="58"/>
      <c r="H51" s="58"/>
      <c r="I51" s="59">
        <f>E51</f>
        <v>661000</v>
      </c>
      <c r="J51" s="58">
        <f>F51</f>
        <v>678000</v>
      </c>
      <c r="K51" s="58"/>
      <c r="L51" s="58"/>
      <c r="M51" s="212">
        <f t="shared" si="2"/>
        <v>1.0257186081694403</v>
      </c>
    </row>
    <row r="52" spans="1:13" s="5" customFormat="1" ht="30.75" customHeight="1">
      <c r="A52" s="30"/>
      <c r="B52" s="40">
        <v>85228</v>
      </c>
      <c r="C52" s="423" t="s">
        <v>93</v>
      </c>
      <c r="D52" s="439"/>
      <c r="E52" s="52">
        <f>IF(SUM(E53:E53)&gt;0,SUM(E53:E53),"")</f>
        <v>88500</v>
      </c>
      <c r="F52" s="52">
        <f aca="true" t="shared" si="22" ref="F52:L52">IF(SUM(F53:F53)&gt;0,SUM(F53:F53),"")</f>
        <v>103000</v>
      </c>
      <c r="G52" s="52">
        <f t="shared" si="22"/>
      </c>
      <c r="H52" s="52">
        <f t="shared" si="22"/>
      </c>
      <c r="I52" s="52">
        <f t="shared" si="22"/>
        <v>88500</v>
      </c>
      <c r="J52" s="52">
        <f t="shared" si="22"/>
        <v>103000</v>
      </c>
      <c r="K52" s="52">
        <f t="shared" si="22"/>
      </c>
      <c r="L52" s="52">
        <f t="shared" si="22"/>
      </c>
      <c r="M52" s="212">
        <f t="shared" si="2"/>
        <v>1.1638418079096045</v>
      </c>
    </row>
    <row r="53" spans="1:13" s="8" customFormat="1" ht="63.75">
      <c r="A53" s="20"/>
      <c r="B53" s="38"/>
      <c r="C53" s="421" t="s">
        <v>106</v>
      </c>
      <c r="D53" s="437" t="s">
        <v>157</v>
      </c>
      <c r="E53" s="59">
        <f>IF(miasto!E228&gt;0,miasto!E228,"")</f>
        <v>88500</v>
      </c>
      <c r="F53" s="59">
        <f>IF(miasto!F228&gt;0,miasto!F228,"")</f>
        <v>103000</v>
      </c>
      <c r="G53" s="54"/>
      <c r="H53" s="54"/>
      <c r="I53" s="55">
        <f>E53</f>
        <v>88500</v>
      </c>
      <c r="J53" s="54">
        <f>F53</f>
        <v>103000</v>
      </c>
      <c r="K53" s="54"/>
      <c r="L53" s="54"/>
      <c r="M53" s="212">
        <f t="shared" si="2"/>
        <v>1.1638418079096045</v>
      </c>
    </row>
    <row r="54" spans="1:13" s="5" customFormat="1" ht="21.75" customHeight="1">
      <c r="A54" s="30"/>
      <c r="B54" s="34">
        <v>85295</v>
      </c>
      <c r="C54" s="419" t="s">
        <v>8</v>
      </c>
      <c r="D54" s="436"/>
      <c r="E54" s="52">
        <f>IF(SUM(E55:E56)&gt;0,SUM(E55:E56),"")</f>
        <v>187650</v>
      </c>
      <c r="F54" s="52">
        <f aca="true" t="shared" si="23" ref="F54:L54">IF(SUM(F55:F56)&gt;0,SUM(F55:F56),"")</f>
      </c>
      <c r="G54" s="52">
        <f t="shared" si="23"/>
        <v>180000</v>
      </c>
      <c r="H54" s="52">
        <f t="shared" si="23"/>
      </c>
      <c r="I54" s="52">
        <f t="shared" si="23"/>
        <v>7650</v>
      </c>
      <c r="J54" s="52">
        <f t="shared" si="23"/>
      </c>
      <c r="K54" s="52">
        <f t="shared" si="23"/>
      </c>
      <c r="L54" s="52">
        <f t="shared" si="23"/>
      </c>
      <c r="M54" s="212">
        <f t="shared" si="2"/>
      </c>
    </row>
    <row r="55" spans="1:13" s="4" customFormat="1" ht="42" customHeight="1">
      <c r="A55" s="23"/>
      <c r="B55" s="24"/>
      <c r="C55" s="422" t="s">
        <v>116</v>
      </c>
      <c r="D55" s="438" t="s">
        <v>179</v>
      </c>
      <c r="E55" s="59">
        <f>IF(miasto!E233&gt;0,miasto!E233,"")</f>
        <v>180000</v>
      </c>
      <c r="F55" s="59">
        <f>IF(miasto!F233&gt;0,miasto!F233,"")</f>
      </c>
      <c r="G55" s="59">
        <f>IF(miasto!E233&gt;0,miasto!E233,"")</f>
        <v>180000</v>
      </c>
      <c r="H55" s="59">
        <f>IF(miasto!F233&gt;0,miasto!F233,"")</f>
      </c>
      <c r="I55" s="59"/>
      <c r="J55" s="58"/>
      <c r="K55" s="58"/>
      <c r="L55" s="58"/>
      <c r="M55" s="212">
        <f t="shared" si="2"/>
      </c>
    </row>
    <row r="56" spans="1:13" s="4" customFormat="1" ht="66.75" customHeight="1" thickBot="1">
      <c r="A56" s="23"/>
      <c r="B56" s="24"/>
      <c r="C56" s="421" t="s">
        <v>137</v>
      </c>
      <c r="D56" s="438" t="s">
        <v>157</v>
      </c>
      <c r="E56" s="59">
        <f>IF(miasto!E235&gt;0,miasto!E235,"")</f>
        <v>7650</v>
      </c>
      <c r="F56" s="59">
        <f>IF(miasto!F235&gt;0,miasto!F235,"")</f>
      </c>
      <c r="G56" s="58"/>
      <c r="H56" s="58"/>
      <c r="I56" s="59">
        <f>E56</f>
        <v>7650</v>
      </c>
      <c r="J56" s="58">
        <f>F56</f>
      </c>
      <c r="K56" s="58"/>
      <c r="L56" s="58"/>
      <c r="M56" s="460">
        <f t="shared" si="2"/>
      </c>
    </row>
    <row r="57" spans="1:13" s="4" customFormat="1" ht="36.75" customHeight="1" thickBot="1">
      <c r="A57" s="130">
        <v>853</v>
      </c>
      <c r="B57" s="112"/>
      <c r="C57" s="428" t="s">
        <v>140</v>
      </c>
      <c r="D57" s="450"/>
      <c r="E57" s="57">
        <f>IF(SUM(E58)&gt;0,SUM(E58),"")</f>
      </c>
      <c r="F57" s="57">
        <f aca="true" t="shared" si="24" ref="F57:L57">IF(SUM(F58)&gt;0,SUM(F58),"")</f>
      </c>
      <c r="G57" s="57">
        <f t="shared" si="24"/>
      </c>
      <c r="H57" s="57">
        <f t="shared" si="24"/>
      </c>
      <c r="I57" s="57">
        <f t="shared" si="24"/>
      </c>
      <c r="J57" s="57">
        <f t="shared" si="24"/>
      </c>
      <c r="K57" s="57">
        <f t="shared" si="24"/>
      </c>
      <c r="L57" s="57">
        <f t="shared" si="24"/>
      </c>
      <c r="M57" s="461">
        <f t="shared" si="2"/>
      </c>
    </row>
    <row r="58" spans="1:13" s="4" customFormat="1" ht="23.25" customHeight="1">
      <c r="A58" s="23"/>
      <c r="B58" s="109">
        <v>85395</v>
      </c>
      <c r="C58" s="419" t="s">
        <v>8</v>
      </c>
      <c r="D58" s="441"/>
      <c r="E58" s="52">
        <f>IF(SUM(E59:E60)&gt;0,SUM(E59:E60),"")</f>
      </c>
      <c r="F58" s="52">
        <f aca="true" t="shared" si="25" ref="F58:L58">IF(SUM(F59:F60)&gt;0,SUM(F59:F60),"")</f>
      </c>
      <c r="G58" s="52">
        <f t="shared" si="25"/>
      </c>
      <c r="H58" s="52">
        <f t="shared" si="25"/>
      </c>
      <c r="I58" s="52">
        <f t="shared" si="25"/>
      </c>
      <c r="J58" s="52">
        <f t="shared" si="25"/>
      </c>
      <c r="K58" s="52">
        <f t="shared" si="25"/>
      </c>
      <c r="L58" s="52">
        <f t="shared" si="25"/>
      </c>
      <c r="M58" s="212">
        <f t="shared" si="2"/>
      </c>
    </row>
    <row r="59" spans="1:13" s="4" customFormat="1" ht="36.75" customHeight="1">
      <c r="A59" s="23"/>
      <c r="B59" s="24"/>
      <c r="C59" s="422" t="s">
        <v>116</v>
      </c>
      <c r="D59" s="440" t="s">
        <v>179</v>
      </c>
      <c r="E59" s="59">
        <f>IF(miasto!E241&gt;0,miasto!E241,"")</f>
      </c>
      <c r="F59" s="59">
        <f>IF(miasto!F241&gt;0,miasto!F241,"")</f>
      </c>
      <c r="G59" s="59">
        <f>E59</f>
      </c>
      <c r="H59" s="59">
        <f>F59</f>
      </c>
      <c r="I59" s="62"/>
      <c r="J59" s="61"/>
      <c r="K59" s="61"/>
      <c r="L59" s="61"/>
      <c r="M59" s="212">
        <f t="shared" si="2"/>
      </c>
    </row>
    <row r="60" spans="1:13" s="4" customFormat="1" ht="68.25" customHeight="1" thickBot="1">
      <c r="A60" s="23"/>
      <c r="B60" s="24"/>
      <c r="C60" s="421" t="s">
        <v>137</v>
      </c>
      <c r="D60" s="440" t="s">
        <v>157</v>
      </c>
      <c r="E60" s="59">
        <f>IF(miasto!E243&gt;0,miasto!E243,"")</f>
      </c>
      <c r="F60" s="59">
        <f>IF(miasto!F243&gt;0,miasto!F243,"")</f>
      </c>
      <c r="G60" s="61"/>
      <c r="H60" s="61"/>
      <c r="I60" s="62">
        <f>E60</f>
      </c>
      <c r="J60" s="61">
        <f>F60</f>
      </c>
      <c r="K60" s="61"/>
      <c r="L60" s="61"/>
      <c r="M60" s="460">
        <f t="shared" si="2"/>
      </c>
    </row>
    <row r="61" spans="1:13" s="7" customFormat="1" ht="27" customHeight="1" thickBot="1">
      <c r="A61" s="33">
        <v>854</v>
      </c>
      <c r="B61" s="28"/>
      <c r="C61" s="414" t="s">
        <v>65</v>
      </c>
      <c r="D61" s="431"/>
      <c r="E61" s="57">
        <f>IF(SUM(E62)&gt;0,SUM(E62),"")</f>
        <v>35470</v>
      </c>
      <c r="F61" s="57">
        <f aca="true" t="shared" si="26" ref="F61:K61">IF(SUM(F62)&gt;0,SUM(F62),"")</f>
      </c>
      <c r="G61" s="57">
        <f t="shared" si="26"/>
        <v>35470</v>
      </c>
      <c r="H61" s="57">
        <f t="shared" si="26"/>
      </c>
      <c r="I61" s="57">
        <f t="shared" si="26"/>
      </c>
      <c r="J61" s="57">
        <f t="shared" si="26"/>
      </c>
      <c r="K61" s="57">
        <f t="shared" si="26"/>
      </c>
      <c r="L61" s="57"/>
      <c r="M61" s="461">
        <f t="shared" si="2"/>
      </c>
    </row>
    <row r="62" spans="1:13" s="5" customFormat="1" ht="21" customHeight="1">
      <c r="A62" s="30"/>
      <c r="B62" s="40">
        <v>85495</v>
      </c>
      <c r="C62" s="423" t="s">
        <v>8</v>
      </c>
      <c r="D62" s="439"/>
      <c r="E62" s="52">
        <f>IF(SUM(E63:E63)&gt;0,SUM(E63:E63),"")</f>
        <v>35470</v>
      </c>
      <c r="F62" s="52">
        <f aca="true" t="shared" si="27" ref="F62:L62">IF(SUM(F63:F63)&gt;0,SUM(F63:F63),"")</f>
      </c>
      <c r="G62" s="52">
        <f t="shared" si="27"/>
        <v>35470</v>
      </c>
      <c r="H62" s="52">
        <f t="shared" si="27"/>
      </c>
      <c r="I62" s="52">
        <f t="shared" si="27"/>
      </c>
      <c r="J62" s="52">
        <f t="shared" si="27"/>
      </c>
      <c r="K62" s="52">
        <f t="shared" si="27"/>
      </c>
      <c r="L62" s="52">
        <f t="shared" si="27"/>
      </c>
      <c r="M62" s="212">
        <f t="shared" si="2"/>
      </c>
    </row>
    <row r="63" spans="1:13" s="4" customFormat="1" ht="40.5" customHeight="1" thickBot="1">
      <c r="A63" s="23"/>
      <c r="B63" s="24"/>
      <c r="C63" s="422" t="s">
        <v>116</v>
      </c>
      <c r="D63" s="438" t="s">
        <v>179</v>
      </c>
      <c r="E63" s="59">
        <f>IF(miasto!E255&gt;0,miasto!E255,"")</f>
        <v>35470</v>
      </c>
      <c r="F63" s="59">
        <f>IF(miasto!F255&gt;0,miasto!F255,"")</f>
      </c>
      <c r="G63" s="59">
        <f>E63</f>
        <v>35470</v>
      </c>
      <c r="H63" s="59">
        <f>F63</f>
      </c>
      <c r="I63" s="59"/>
      <c r="J63" s="58"/>
      <c r="K63" s="58"/>
      <c r="L63" s="58"/>
      <c r="M63" s="460">
        <f t="shared" si="2"/>
      </c>
    </row>
    <row r="64" spans="1:13" s="7" customFormat="1" ht="33" customHeight="1" thickBot="1">
      <c r="A64" s="33">
        <v>900</v>
      </c>
      <c r="B64" s="28"/>
      <c r="C64" s="414" t="s">
        <v>69</v>
      </c>
      <c r="D64" s="431"/>
      <c r="E64" s="57">
        <f>IF(SUM(E65,E68,E70,E73)&gt;0,SUM(E65,E68,E70,E73),"")</f>
        <v>2715247</v>
      </c>
      <c r="F64" s="57">
        <f aca="true" t="shared" si="28" ref="F64:L64">IF(SUM(F65,F68,F70,F73)&gt;0,SUM(F65,F68,F70,F73),"")</f>
        <v>3481973</v>
      </c>
      <c r="G64" s="57">
        <f t="shared" si="28"/>
        <v>883247</v>
      </c>
      <c r="H64" s="57">
        <f t="shared" si="28"/>
        <v>1252211</v>
      </c>
      <c r="I64" s="57">
        <f t="shared" si="28"/>
        <v>769000</v>
      </c>
      <c r="J64" s="57">
        <f t="shared" si="28"/>
      </c>
      <c r="K64" s="57">
        <f t="shared" si="28"/>
        <v>1083036</v>
      </c>
      <c r="L64" s="57">
        <f t="shared" si="28"/>
        <v>2209726</v>
      </c>
      <c r="M64" s="461">
        <f t="shared" si="2"/>
        <v>1.2823779936042652</v>
      </c>
    </row>
    <row r="65" spans="1:13" s="5" customFormat="1" ht="32.25" customHeight="1">
      <c r="A65" s="30"/>
      <c r="B65" s="34">
        <v>90001</v>
      </c>
      <c r="C65" s="419" t="s">
        <v>70</v>
      </c>
      <c r="D65" s="436"/>
      <c r="E65" s="52">
        <f>IF(SUM(E66:E67)&gt;0,SUM(E66:E67),"")</f>
        <v>1573000</v>
      </c>
      <c r="F65" s="52">
        <f aca="true" t="shared" si="29" ref="F65:L65">IF(SUM(F66:F67)&gt;0,SUM(F66:F67),"")</f>
        <v>3099726</v>
      </c>
      <c r="G65" s="52">
        <f t="shared" si="29"/>
        <v>510000</v>
      </c>
      <c r="H65" s="52">
        <f t="shared" si="29"/>
        <v>890000</v>
      </c>
      <c r="I65" s="52">
        <f t="shared" si="29"/>
      </c>
      <c r="J65" s="52">
        <f t="shared" si="29"/>
      </c>
      <c r="K65" s="52">
        <f t="shared" si="29"/>
        <v>1063000</v>
      </c>
      <c r="L65" s="52">
        <f t="shared" si="29"/>
        <v>2209726</v>
      </c>
      <c r="M65" s="212">
        <f t="shared" si="2"/>
        <v>1.970582326764145</v>
      </c>
    </row>
    <row r="66" spans="1:13" s="4" customFormat="1" ht="52.5" customHeight="1">
      <c r="A66" s="23"/>
      <c r="B66" s="126"/>
      <c r="C66" s="422" t="s">
        <v>107</v>
      </c>
      <c r="D66" s="440" t="s">
        <v>316</v>
      </c>
      <c r="E66" s="59">
        <f>IF(miasto!E263&gt;0,miasto!E263,"")</f>
        <v>1063000</v>
      </c>
      <c r="F66" s="59">
        <f>IF(miasto!F263&gt;0,miasto!F263,"")</f>
        <v>2209726</v>
      </c>
      <c r="G66" s="61"/>
      <c r="H66" s="61"/>
      <c r="I66" s="62"/>
      <c r="J66" s="61"/>
      <c r="K66" s="61">
        <f>E66</f>
        <v>1063000</v>
      </c>
      <c r="L66" s="61">
        <f>F66</f>
        <v>2209726</v>
      </c>
      <c r="M66" s="212">
        <f t="shared" si="2"/>
        <v>2.078763875823142</v>
      </c>
    </row>
    <row r="67" spans="1:13" s="4" customFormat="1" ht="54.75" customHeight="1">
      <c r="A67" s="23"/>
      <c r="B67" s="24"/>
      <c r="C67" s="422" t="s">
        <v>241</v>
      </c>
      <c r="D67" s="438" t="s">
        <v>226</v>
      </c>
      <c r="E67" s="59">
        <f>IF(miasto!E264&gt;0,miasto!E264,"")</f>
        <v>510000</v>
      </c>
      <c r="F67" s="59">
        <f>IF(miasto!F264&gt;0,miasto!F264,"")</f>
        <v>890000</v>
      </c>
      <c r="G67" s="59">
        <f>IF(miasto!E264&gt;0,miasto!E264,"")</f>
        <v>510000</v>
      </c>
      <c r="H67" s="59">
        <f>IF(miasto!F264&gt;0,miasto!F264,"")</f>
        <v>890000</v>
      </c>
      <c r="I67" s="59"/>
      <c r="J67" s="59"/>
      <c r="K67" s="61"/>
      <c r="L67" s="59">
        <f>IF(miasto!L264&gt;0,miasto!L264,"")</f>
      </c>
      <c r="M67" s="212">
        <f t="shared" si="2"/>
        <v>1.7450980392156863</v>
      </c>
    </row>
    <row r="68" spans="1:13" s="5" customFormat="1" ht="35.25" customHeight="1">
      <c r="A68" s="30"/>
      <c r="B68" s="34">
        <v>90004</v>
      </c>
      <c r="C68" s="419" t="s">
        <v>72</v>
      </c>
      <c r="D68" s="436"/>
      <c r="E68" s="52">
        <f>IF(SUM(E69:E69)&gt;0,SUM(E69:E69),"")</f>
        <v>373247</v>
      </c>
      <c r="F68" s="52">
        <f aca="true" t="shared" si="30" ref="F68:L68">IF(SUM(F69:F69)&gt;0,SUM(F69:F69),"")</f>
        <v>362211</v>
      </c>
      <c r="G68" s="52">
        <f t="shared" si="30"/>
        <v>373247</v>
      </c>
      <c r="H68" s="52">
        <f t="shared" si="30"/>
        <v>362211</v>
      </c>
      <c r="I68" s="52">
        <f t="shared" si="30"/>
      </c>
      <c r="J68" s="52">
        <f t="shared" si="30"/>
      </c>
      <c r="K68" s="52">
        <f t="shared" si="30"/>
      </c>
      <c r="L68" s="52">
        <f t="shared" si="30"/>
      </c>
      <c r="M68" s="212">
        <f t="shared" si="2"/>
        <v>0.9704324482179361</v>
      </c>
    </row>
    <row r="69" spans="1:13" s="4" customFormat="1" ht="54.75" customHeight="1">
      <c r="A69" s="23"/>
      <c r="B69" s="36"/>
      <c r="C69" s="422" t="s">
        <v>104</v>
      </c>
      <c r="D69" s="440" t="s">
        <v>155</v>
      </c>
      <c r="E69" s="59">
        <f>IF(miasto!E270&gt;0,miasto!E270,"")</f>
        <v>373247</v>
      </c>
      <c r="F69" s="59">
        <f>IF(miasto!F270&gt;0,miasto!F270,"")</f>
        <v>362211</v>
      </c>
      <c r="G69" s="59">
        <f>E69</f>
        <v>373247</v>
      </c>
      <c r="H69" s="59">
        <f>F69</f>
        <v>362211</v>
      </c>
      <c r="I69" s="170"/>
      <c r="J69" s="60"/>
      <c r="K69" s="60"/>
      <c r="L69" s="60"/>
      <c r="M69" s="212">
        <f t="shared" si="2"/>
        <v>0.9704324482179361</v>
      </c>
    </row>
    <row r="70" spans="1:13" s="5" customFormat="1" ht="26.25" customHeight="1">
      <c r="A70" s="30"/>
      <c r="B70" s="40">
        <v>90015</v>
      </c>
      <c r="C70" s="423" t="s">
        <v>73</v>
      </c>
      <c r="D70" s="439"/>
      <c r="E70" s="52">
        <f aca="true" t="shared" si="31" ref="E70:L70">IF(SUM(E71:E72)&gt;0,SUM(E71:E72),"")</f>
        <v>769000</v>
      </c>
      <c r="F70" s="52">
        <f t="shared" si="31"/>
      </c>
      <c r="G70" s="52">
        <f t="shared" si="31"/>
      </c>
      <c r="H70" s="52">
        <f t="shared" si="31"/>
      </c>
      <c r="I70" s="52">
        <f t="shared" si="31"/>
        <v>769000</v>
      </c>
      <c r="J70" s="52">
        <f t="shared" si="31"/>
      </c>
      <c r="K70" s="52">
        <f t="shared" si="31"/>
      </c>
      <c r="L70" s="52">
        <f t="shared" si="31"/>
      </c>
      <c r="M70" s="212">
        <f t="shared" si="2"/>
      </c>
    </row>
    <row r="71" spans="1:13" s="4" customFormat="1" ht="63.75">
      <c r="A71" s="23"/>
      <c r="B71" s="24"/>
      <c r="C71" s="421" t="s">
        <v>106</v>
      </c>
      <c r="D71" s="438" t="s">
        <v>157</v>
      </c>
      <c r="E71" s="59">
        <f>IF(miasto!E273&gt;0,miasto!E273,"")</f>
        <v>625000</v>
      </c>
      <c r="F71" s="59">
        <f>IF(miasto!F273&gt;0,miasto!F273,"")</f>
      </c>
      <c r="G71" s="58"/>
      <c r="H71" s="58"/>
      <c r="I71" s="59">
        <f>E71</f>
        <v>625000</v>
      </c>
      <c r="J71" s="58">
        <f>F71</f>
      </c>
      <c r="K71" s="58"/>
      <c r="L71" s="58"/>
      <c r="M71" s="212">
        <f t="shared" si="2"/>
      </c>
    </row>
    <row r="72" spans="1:13" s="4" customFormat="1" ht="66.75" customHeight="1">
      <c r="A72" s="85"/>
      <c r="B72" s="402"/>
      <c r="C72" s="421" t="s">
        <v>118</v>
      </c>
      <c r="D72" s="438" t="s">
        <v>183</v>
      </c>
      <c r="E72" s="59">
        <f>IF(miasto!E274&gt;0,miasto!E274,"")</f>
        <v>144000</v>
      </c>
      <c r="F72" s="59">
        <f>IF(miasto!F274&gt;0,miasto!F274,"")</f>
      </c>
      <c r="G72" s="58"/>
      <c r="H72" s="58"/>
      <c r="I72" s="59">
        <f>E72</f>
        <v>144000</v>
      </c>
      <c r="J72" s="58">
        <f>F72</f>
      </c>
      <c r="K72" s="58"/>
      <c r="L72" s="58"/>
      <c r="M72" s="212">
        <f t="shared" si="2"/>
      </c>
    </row>
    <row r="73" spans="1:13" s="4" customFormat="1" ht="23.25" customHeight="1">
      <c r="A73" s="85"/>
      <c r="B73" s="523">
        <v>90095</v>
      </c>
      <c r="C73" s="504" t="s">
        <v>8</v>
      </c>
      <c r="D73" s="441"/>
      <c r="E73" s="63">
        <f>IF(SUM(E74:E74)&gt;0,SUM(E74:E74),"")</f>
      </c>
      <c r="F73" s="63">
        <f>IF(SUM(F74:F74)&gt;0,SUM(F74:F74),"")</f>
        <v>20036</v>
      </c>
      <c r="G73" s="52">
        <f aca="true" t="shared" si="32" ref="G73:L73">IF(SUM(G74:G74)&gt;0,SUM(G74:G74),"")</f>
      </c>
      <c r="H73" s="52">
        <f t="shared" si="32"/>
      </c>
      <c r="I73" s="52">
        <f t="shared" si="32"/>
      </c>
      <c r="J73" s="52">
        <f t="shared" si="32"/>
      </c>
      <c r="K73" s="52">
        <f t="shared" si="32"/>
        <v>20036</v>
      </c>
      <c r="L73" s="52">
        <f t="shared" si="32"/>
      </c>
      <c r="M73" s="212"/>
    </row>
    <row r="74" spans="1:13" s="4" customFormat="1" ht="54.75" customHeight="1">
      <c r="A74" s="387"/>
      <c r="B74" s="524"/>
      <c r="C74" s="422" t="s">
        <v>107</v>
      </c>
      <c r="D74" s="438" t="s">
        <v>162</v>
      </c>
      <c r="E74" s="59"/>
      <c r="F74" s="59">
        <f>IF(miasto!F280&gt;0,miasto!F280,"")</f>
        <v>20036</v>
      </c>
      <c r="G74" s="61"/>
      <c r="H74" s="61"/>
      <c r="I74" s="62"/>
      <c r="J74" s="61"/>
      <c r="K74" s="61">
        <v>20036</v>
      </c>
      <c r="L74" s="61"/>
      <c r="M74" s="212"/>
    </row>
    <row r="75" spans="1:13" s="4" customFormat="1" ht="42.75" customHeight="1" thickBot="1">
      <c r="A75" s="519">
        <v>921</v>
      </c>
      <c r="B75" s="520"/>
      <c r="C75" s="521" t="s">
        <v>75</v>
      </c>
      <c r="D75" s="522"/>
      <c r="E75" s="51">
        <f>IF(SUM(E76)&gt;0,SUM(E76),"")</f>
        <v>50000</v>
      </c>
      <c r="F75" s="51">
        <f aca="true" t="shared" si="33" ref="F75:L75">IF(SUM(F76)&gt;0,SUM(F76),"")</f>
      </c>
      <c r="G75" s="51">
        <f t="shared" si="33"/>
        <v>50000</v>
      </c>
      <c r="H75" s="51">
        <f t="shared" si="33"/>
      </c>
      <c r="I75" s="51">
        <f t="shared" si="33"/>
      </c>
      <c r="J75" s="51">
        <f t="shared" si="33"/>
      </c>
      <c r="K75" s="51">
        <f t="shared" si="33"/>
      </c>
      <c r="L75" s="51">
        <f t="shared" si="33"/>
      </c>
      <c r="M75" s="212">
        <f t="shared" si="2"/>
      </c>
    </row>
    <row r="76" spans="1:13" s="4" customFormat="1" ht="29.25" customHeight="1">
      <c r="A76" s="23"/>
      <c r="B76" s="109">
        <v>92195</v>
      </c>
      <c r="C76" s="518" t="s">
        <v>8</v>
      </c>
      <c r="D76" s="442"/>
      <c r="E76" s="52">
        <f>IF(SUM(E77:E77)&gt;0,SUM(E77:E77),"")</f>
        <v>50000</v>
      </c>
      <c r="F76" s="52">
        <f aca="true" t="shared" si="34" ref="F76:L76">IF(SUM(F77:F77)&gt;0,SUM(F77:F77),"")</f>
      </c>
      <c r="G76" s="52">
        <f t="shared" si="34"/>
        <v>50000</v>
      </c>
      <c r="H76" s="52">
        <f t="shared" si="34"/>
      </c>
      <c r="I76" s="52">
        <f t="shared" si="34"/>
      </c>
      <c r="J76" s="52">
        <f t="shared" si="34"/>
      </c>
      <c r="K76" s="52">
        <f t="shared" si="34"/>
      </c>
      <c r="L76" s="52">
        <f t="shared" si="34"/>
      </c>
      <c r="M76" s="212">
        <f t="shared" si="2"/>
      </c>
    </row>
    <row r="77" spans="1:13" s="4" customFormat="1" ht="55.5" customHeight="1" thickBot="1">
      <c r="A77" s="23"/>
      <c r="B77" s="24"/>
      <c r="C77" s="457" t="s">
        <v>287</v>
      </c>
      <c r="D77" s="459" t="s">
        <v>286</v>
      </c>
      <c r="E77" s="59">
        <f>IF(miasto!E298&gt;0,miasto!E298,"")</f>
        <v>50000</v>
      </c>
      <c r="F77" s="62"/>
      <c r="G77" s="61">
        <f>E77</f>
        <v>50000</v>
      </c>
      <c r="H77" s="61"/>
      <c r="I77" s="62"/>
      <c r="J77" s="61"/>
      <c r="K77" s="61"/>
      <c r="L77" s="61"/>
      <c r="M77" s="212">
        <f t="shared" si="2"/>
      </c>
    </row>
    <row r="78" spans="1:13" s="10" customFormat="1" ht="33" customHeight="1" thickBot="1">
      <c r="A78" s="46"/>
      <c r="B78" s="47"/>
      <c r="C78" s="430" t="s">
        <v>80</v>
      </c>
      <c r="D78" s="453"/>
      <c r="E78" s="173">
        <f>IF(SUM(E14,E19,E26,E29,E34,E39,E57,E61,E64)&gt;0,SUM(E14,E19,E26,E29,E34,E39,E57,E61,E64),"")</f>
        <v>12394889</v>
      </c>
      <c r="F78" s="173">
        <f aca="true" t="shared" si="35" ref="F78:L78">IF(SUM(F14,F19,F26,F29,F34,F39,F57,F61,F64)&gt;0,SUM(F14,F19,F26,F29,F34,F39,F57,F61,F64),"")</f>
        <v>8115842</v>
      </c>
      <c r="G78" s="173">
        <f t="shared" si="35"/>
        <v>4129970</v>
      </c>
      <c r="H78" s="173">
        <f t="shared" si="35"/>
        <v>1252211</v>
      </c>
      <c r="I78" s="173">
        <f t="shared" si="35"/>
        <v>7199919</v>
      </c>
      <c r="J78" s="173">
        <f t="shared" si="35"/>
        <v>4633869</v>
      </c>
      <c r="K78" s="173">
        <f t="shared" si="35"/>
        <v>1085036</v>
      </c>
      <c r="L78" s="173">
        <f t="shared" si="35"/>
        <v>2209726</v>
      </c>
      <c r="M78" s="212">
        <f t="shared" si="2"/>
        <v>0.6547732698534049</v>
      </c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="4" customFormat="1" ht="12.75"/>
  </sheetData>
  <sheetProtection/>
  <printOptions/>
  <pageMargins left="0.59" right="0.37" top="1" bottom="1" header="0.5" footer="0.5"/>
  <pageSetup horizontalDpi="600" verticalDpi="600" orientation="landscape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zoomScale="75" zoomScaleNormal="75" workbookViewId="0" topLeftCell="A1">
      <pane ySplit="3450" topLeftCell="BM83" activePane="topLeft" state="split"/>
      <selection pane="topLeft" activeCell="I3" sqref="I3"/>
      <selection pane="bottomLeft" activeCell="E84" sqref="E8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75390625" style="0" customWidth="1"/>
    <col min="6" max="7" width="13.00390625" style="0" customWidth="1"/>
    <col min="8" max="8" width="12.00390625" style="0" customWidth="1"/>
    <col min="9" max="9" width="12.375" style="0" customWidth="1"/>
    <col min="10" max="10" width="10.75390625" style="0" customWidth="1"/>
    <col min="11" max="11" width="12.125" style="0" customWidth="1"/>
    <col min="12" max="12" width="10.75390625" style="0" customWidth="1"/>
    <col min="13" max="13" width="12.00390625" style="0" customWidth="1"/>
  </cols>
  <sheetData>
    <row r="1" spans="1:13" ht="12.75">
      <c r="A1" s="66"/>
      <c r="B1" s="66"/>
      <c r="C1" s="66"/>
      <c r="D1" s="66"/>
      <c r="E1" s="66"/>
      <c r="F1" s="66"/>
      <c r="G1" s="66"/>
      <c r="H1" s="66"/>
      <c r="I1" s="140" t="s">
        <v>312</v>
      </c>
      <c r="J1" s="66"/>
      <c r="K1" s="66"/>
      <c r="L1" s="66"/>
      <c r="M1" s="66"/>
    </row>
    <row r="2" spans="1:13" ht="12.75">
      <c r="A2" s="66"/>
      <c r="B2" s="66"/>
      <c r="C2" s="66"/>
      <c r="D2" s="66"/>
      <c r="E2" s="66"/>
      <c r="F2" s="66"/>
      <c r="G2" s="66"/>
      <c r="H2" s="66"/>
      <c r="I2" s="140" t="s">
        <v>317</v>
      </c>
      <c r="J2" s="66"/>
      <c r="K2" s="66"/>
      <c r="L2" s="66"/>
      <c r="M2" s="66"/>
    </row>
    <row r="3" spans="1:13" ht="12.75">
      <c r="A3" s="66"/>
      <c r="B3" s="66"/>
      <c r="C3" s="66"/>
      <c r="D3" s="66"/>
      <c r="E3" s="66"/>
      <c r="F3" s="66"/>
      <c r="G3" s="66"/>
      <c r="H3" s="66"/>
      <c r="I3" s="140" t="s">
        <v>193</v>
      </c>
      <c r="J3" s="66"/>
      <c r="K3" s="66"/>
      <c r="L3" s="66"/>
      <c r="M3" s="66"/>
    </row>
    <row r="4" spans="1:13" ht="12.75">
      <c r="A4" s="66"/>
      <c r="B4" s="66"/>
      <c r="C4" s="66"/>
      <c r="D4" s="66"/>
      <c r="E4" s="66"/>
      <c r="F4" s="66"/>
      <c r="G4" s="66"/>
      <c r="H4" s="66"/>
      <c r="I4" s="140" t="s">
        <v>306</v>
      </c>
      <c r="J4" s="140" t="s">
        <v>194</v>
      </c>
      <c r="K4" s="140"/>
      <c r="L4" s="140"/>
      <c r="M4" s="66"/>
    </row>
    <row r="5" spans="1:13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2" customFormat="1" ht="20.25">
      <c r="A7" s="67"/>
      <c r="B7" s="68"/>
      <c r="C7" s="69" t="s">
        <v>235</v>
      </c>
      <c r="D7" s="67"/>
      <c r="E7" s="68"/>
      <c r="F7" s="68"/>
      <c r="G7" s="68"/>
      <c r="H7" s="68"/>
      <c r="I7" s="68"/>
      <c r="J7" s="68"/>
      <c r="K7" s="68"/>
      <c r="L7" s="68"/>
      <c r="M7" s="68"/>
    </row>
    <row r="8" spans="1:13" ht="12.75">
      <c r="A8" s="66"/>
      <c r="B8" s="66"/>
      <c r="C8" s="66"/>
      <c r="D8" s="66"/>
      <c r="E8" s="70"/>
      <c r="F8" s="70"/>
      <c r="G8" s="70"/>
      <c r="H8" s="70"/>
      <c r="I8" s="66"/>
      <c r="J8" s="66"/>
      <c r="K8" s="66"/>
      <c r="L8" s="66"/>
      <c r="M8" s="66"/>
    </row>
    <row r="9" spans="1:13" ht="13.5" thickBot="1">
      <c r="A9" s="66"/>
      <c r="B9" s="66"/>
      <c r="C9" s="66"/>
      <c r="D9" s="66"/>
      <c r="E9" s="141"/>
      <c r="F9" s="141"/>
      <c r="I9" s="66"/>
      <c r="J9" s="66"/>
      <c r="K9" s="66"/>
      <c r="L9" s="66"/>
      <c r="M9" s="66"/>
    </row>
    <row r="10" spans="1:13" ht="27" customHeight="1" thickBot="1">
      <c r="A10" s="142"/>
      <c r="B10" s="143"/>
      <c r="C10" s="144"/>
      <c r="D10" s="145"/>
      <c r="E10" s="146"/>
      <c r="F10" s="146"/>
      <c r="G10" s="147"/>
      <c r="H10" s="148" t="s">
        <v>195</v>
      </c>
      <c r="I10" s="149"/>
      <c r="J10" s="149"/>
      <c r="K10" s="150"/>
      <c r="L10" s="150"/>
      <c r="M10" s="138"/>
    </row>
    <row r="11" spans="1:13" ht="63.75" customHeight="1" thickBot="1">
      <c r="A11" s="142" t="s">
        <v>0</v>
      </c>
      <c r="B11" s="143" t="s">
        <v>1</v>
      </c>
      <c r="C11" s="151" t="s">
        <v>2</v>
      </c>
      <c r="D11" s="152" t="s">
        <v>3</v>
      </c>
      <c r="E11" s="153" t="s">
        <v>196</v>
      </c>
      <c r="F11" s="153" t="s">
        <v>197</v>
      </c>
      <c r="G11" s="154" t="s">
        <v>208</v>
      </c>
      <c r="H11" s="155" t="s">
        <v>199</v>
      </c>
      <c r="I11" s="154" t="s">
        <v>200</v>
      </c>
      <c r="J11" s="155" t="s">
        <v>201</v>
      </c>
      <c r="K11" s="156" t="s">
        <v>202</v>
      </c>
      <c r="L11" s="147" t="s">
        <v>203</v>
      </c>
      <c r="M11" s="157" t="s">
        <v>282</v>
      </c>
    </row>
    <row r="12" spans="1:14" ht="36.75" customHeight="1" thickBot="1">
      <c r="A12" s="158"/>
      <c r="B12" s="159"/>
      <c r="C12" s="160"/>
      <c r="D12" s="158"/>
      <c r="E12" s="176" t="s">
        <v>230</v>
      </c>
      <c r="F12" s="161" t="s">
        <v>204</v>
      </c>
      <c r="G12" s="192" t="s">
        <v>230</v>
      </c>
      <c r="H12" s="162" t="s">
        <v>205</v>
      </c>
      <c r="I12" s="191" t="s">
        <v>230</v>
      </c>
      <c r="J12" s="162" t="s">
        <v>206</v>
      </c>
      <c r="K12" s="191" t="s">
        <v>230</v>
      </c>
      <c r="L12" s="163" t="s">
        <v>204</v>
      </c>
      <c r="M12" s="162"/>
      <c r="N12" s="2"/>
    </row>
    <row r="13" spans="1:13" ht="14.25" customHeight="1" thickBot="1">
      <c r="A13" s="164">
        <v>1</v>
      </c>
      <c r="B13" s="462">
        <v>2</v>
      </c>
      <c r="C13" s="12">
        <v>3</v>
      </c>
      <c r="D13" s="49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164">
        <v>13</v>
      </c>
    </row>
    <row r="14" spans="1:13" ht="20.25" customHeight="1" thickBot="1">
      <c r="A14" s="481" t="s">
        <v>4</v>
      </c>
      <c r="B14" s="463" t="s">
        <v>245</v>
      </c>
      <c r="C14" s="238" t="s">
        <v>244</v>
      </c>
      <c r="D14" s="239"/>
      <c r="E14" s="57">
        <f>IF(SUM(E15,)&gt;0,SUM(E15,),"")</f>
        <v>302436</v>
      </c>
      <c r="F14" s="57">
        <f aca="true" t="shared" si="0" ref="F14:L14">IF(SUM(F15,)&gt;0,SUM(F15,),"")</f>
      </c>
      <c r="G14" s="57">
        <f t="shared" si="0"/>
      </c>
      <c r="H14" s="57">
        <f t="shared" si="0"/>
      </c>
      <c r="I14" s="57">
        <f t="shared" si="0"/>
        <v>302436</v>
      </c>
      <c r="J14" s="57">
        <f t="shared" si="0"/>
      </c>
      <c r="K14" s="57">
        <f t="shared" si="0"/>
      </c>
      <c r="L14" s="57">
        <f t="shared" si="0"/>
      </c>
      <c r="M14" s="199"/>
    </row>
    <row r="15" spans="1:13" ht="23.25" customHeight="1" thickBot="1">
      <c r="A15" s="221"/>
      <c r="B15" s="464" t="s">
        <v>245</v>
      </c>
      <c r="C15" s="237" t="s">
        <v>243</v>
      </c>
      <c r="D15" s="232"/>
      <c r="E15" s="52">
        <f>IF(SUM(E16:E16)&gt;0,SUM(E16:E16),"")</f>
        <v>302436</v>
      </c>
      <c r="F15" s="52">
        <f aca="true" t="shared" si="1" ref="F15:L15">IF(SUM(F16:F16)&gt;0,SUM(F16:F16),"")</f>
      </c>
      <c r="G15" s="52">
        <f t="shared" si="1"/>
      </c>
      <c r="H15" s="52">
        <f t="shared" si="1"/>
      </c>
      <c r="I15" s="52">
        <f t="shared" si="1"/>
        <v>302436</v>
      </c>
      <c r="J15" s="52">
        <f t="shared" si="1"/>
      </c>
      <c r="K15" s="52">
        <f t="shared" si="1"/>
      </c>
      <c r="L15" s="52">
        <f t="shared" si="1"/>
      </c>
      <c r="M15" s="199"/>
    </row>
    <row r="16" spans="1:13" ht="70.5" customHeight="1" thickBot="1">
      <c r="A16" s="221"/>
      <c r="B16" s="462"/>
      <c r="C16" s="236" t="s">
        <v>95</v>
      </c>
      <c r="D16" s="219">
        <v>2110</v>
      </c>
      <c r="E16" s="59">
        <f>IF(miasto!E16&gt;0,miasto!E16,"")</f>
        <v>302436</v>
      </c>
      <c r="F16" s="220"/>
      <c r="G16" s="220"/>
      <c r="H16" s="220"/>
      <c r="I16" s="59">
        <f>E16</f>
        <v>302436</v>
      </c>
      <c r="J16" s="220"/>
      <c r="K16" s="220"/>
      <c r="L16" s="220"/>
      <c r="M16" s="199"/>
    </row>
    <row r="17" spans="1:13" ht="21.75" customHeight="1" thickBot="1">
      <c r="A17" s="482">
        <v>700</v>
      </c>
      <c r="B17" s="465"/>
      <c r="C17" s="29" t="s">
        <v>17</v>
      </c>
      <c r="D17" s="73"/>
      <c r="E17" s="57">
        <f aca="true" t="shared" si="2" ref="E17:L17">IF(SUM(E18,)&gt;0,SUM(E18,),"")</f>
        <v>78000</v>
      </c>
      <c r="F17" s="57">
        <f t="shared" si="2"/>
        <v>40000</v>
      </c>
      <c r="G17" s="57">
        <f t="shared" si="2"/>
      </c>
      <c r="H17" s="57">
        <f t="shared" si="2"/>
      </c>
      <c r="I17" s="57">
        <f t="shared" si="2"/>
        <v>78000</v>
      </c>
      <c r="J17" s="57">
        <f t="shared" si="2"/>
        <v>40000</v>
      </c>
      <c r="K17" s="57">
        <f t="shared" si="2"/>
      </c>
      <c r="L17" s="57">
        <f t="shared" si="2"/>
      </c>
      <c r="M17" s="199">
        <f aca="true" t="shared" si="3" ref="M17:M72">IF(E17=0,"",F17/E17)</f>
        <v>0.5128205128205128</v>
      </c>
    </row>
    <row r="18" spans="1:13" ht="27" customHeight="1" thickBot="1">
      <c r="A18" s="483"/>
      <c r="B18" s="466">
        <v>70005</v>
      </c>
      <c r="C18" s="19" t="s">
        <v>18</v>
      </c>
      <c r="D18" s="71"/>
      <c r="E18" s="52">
        <f>IF(SUM(E19:E19)&gt;0,SUM(E19:E19),"")</f>
        <v>78000</v>
      </c>
      <c r="F18" s="52">
        <f aca="true" t="shared" si="4" ref="F18:L18">IF(SUM(F19:F19)&gt;0,SUM(F19:F19),"")</f>
        <v>40000</v>
      </c>
      <c r="G18" s="52">
        <f t="shared" si="4"/>
      </c>
      <c r="H18" s="52">
        <f t="shared" si="4"/>
      </c>
      <c r="I18" s="52">
        <f t="shared" si="4"/>
        <v>78000</v>
      </c>
      <c r="J18" s="52">
        <f t="shared" si="4"/>
        <v>40000</v>
      </c>
      <c r="K18" s="52">
        <f t="shared" si="4"/>
      </c>
      <c r="L18" s="52">
        <f t="shared" si="4"/>
      </c>
      <c r="M18" s="199">
        <f t="shared" si="3"/>
        <v>0.5128205128205128</v>
      </c>
    </row>
    <row r="19" spans="1:13" ht="63.75" customHeight="1" thickBot="1">
      <c r="A19" s="448"/>
      <c r="B19" s="467"/>
      <c r="C19" s="25" t="s">
        <v>95</v>
      </c>
      <c r="D19" s="76" t="s">
        <v>152</v>
      </c>
      <c r="E19" s="59">
        <f>IF(miasto!E41&gt;0,miasto!E41,"")</f>
        <v>78000</v>
      </c>
      <c r="F19" s="59">
        <f>IF(miasto!F41&gt;0,miasto!F41,"")</f>
        <v>40000</v>
      </c>
      <c r="G19" s="59"/>
      <c r="H19" s="59"/>
      <c r="I19" s="59">
        <f>E19</f>
        <v>78000</v>
      </c>
      <c r="J19" s="59">
        <f>F19</f>
        <v>40000</v>
      </c>
      <c r="K19" s="59"/>
      <c r="L19" s="59"/>
      <c r="M19" s="199">
        <f t="shared" si="3"/>
        <v>0.5128205128205128</v>
      </c>
    </row>
    <row r="20" spans="1:13" ht="21.75" customHeight="1" thickBot="1">
      <c r="A20" s="482">
        <v>710</v>
      </c>
      <c r="B20" s="468"/>
      <c r="C20" s="29" t="s">
        <v>21</v>
      </c>
      <c r="D20" s="73"/>
      <c r="E20" s="57">
        <f aca="true" t="shared" si="5" ref="E20:L20">IF(SUM(E21,E23,E26)&gt;0,SUM(E21,E23,E26),"")</f>
        <v>208587</v>
      </c>
      <c r="F20" s="57">
        <f t="shared" si="5"/>
        <v>251000</v>
      </c>
      <c r="G20" s="57">
        <f t="shared" si="5"/>
        <v>88000</v>
      </c>
      <c r="H20" s="57">
        <f t="shared" si="5"/>
        <v>88000</v>
      </c>
      <c r="I20" s="57">
        <f t="shared" si="5"/>
        <v>120587</v>
      </c>
      <c r="J20" s="57">
        <f t="shared" si="5"/>
        <v>163000</v>
      </c>
      <c r="K20" s="57">
        <f t="shared" si="5"/>
      </c>
      <c r="L20" s="57">
        <f t="shared" si="5"/>
      </c>
      <c r="M20" s="199">
        <f t="shared" si="3"/>
        <v>1.2033348195237479</v>
      </c>
    </row>
    <row r="21" spans="1:13" ht="24" customHeight="1" thickBot="1">
      <c r="A21" s="483"/>
      <c r="B21" s="469">
        <v>71013</v>
      </c>
      <c r="C21" s="41" t="s">
        <v>22</v>
      </c>
      <c r="D21" s="78"/>
      <c r="E21" s="52">
        <f>IF(SUM(E22:E22)&gt;0,SUM(E22:E22),"")</f>
        <v>30000</v>
      </c>
      <c r="F21" s="52">
        <f aca="true" t="shared" si="6" ref="F21:L21">IF(SUM(F22:F22)&gt;0,SUM(F22:F22),"")</f>
        <v>40000</v>
      </c>
      <c r="G21" s="52">
        <f t="shared" si="6"/>
      </c>
      <c r="H21" s="52">
        <f t="shared" si="6"/>
      </c>
      <c r="I21" s="52">
        <f t="shared" si="6"/>
        <v>30000</v>
      </c>
      <c r="J21" s="52">
        <f t="shared" si="6"/>
        <v>40000</v>
      </c>
      <c r="K21" s="52">
        <f t="shared" si="6"/>
      </c>
      <c r="L21" s="52">
        <f t="shared" si="6"/>
      </c>
      <c r="M21" s="199">
        <f t="shared" si="3"/>
        <v>1.3333333333333333</v>
      </c>
    </row>
    <row r="22" spans="1:13" ht="55.5" customHeight="1" thickBot="1">
      <c r="A22" s="448"/>
      <c r="B22" s="467"/>
      <c r="C22" s="25" t="s">
        <v>124</v>
      </c>
      <c r="D22" s="76" t="s">
        <v>152</v>
      </c>
      <c r="E22" s="59">
        <f>IF(miasto!E48&gt;0,miasto!E48,"")</f>
        <v>30000</v>
      </c>
      <c r="F22" s="59">
        <f>IF(miasto!F48&gt;0,miasto!F48,"")</f>
        <v>40000</v>
      </c>
      <c r="G22" s="59"/>
      <c r="H22" s="59"/>
      <c r="I22" s="59">
        <f>E22</f>
        <v>30000</v>
      </c>
      <c r="J22" s="59">
        <f>F22</f>
        <v>40000</v>
      </c>
      <c r="K22" s="59"/>
      <c r="L22" s="59"/>
      <c r="M22" s="199">
        <f t="shared" si="3"/>
        <v>1.3333333333333333</v>
      </c>
    </row>
    <row r="23" spans="1:13" ht="27" customHeight="1" thickBot="1">
      <c r="A23" s="483"/>
      <c r="B23" s="466">
        <v>71014</v>
      </c>
      <c r="C23" s="19" t="s">
        <v>23</v>
      </c>
      <c r="D23" s="71"/>
      <c r="E23" s="52">
        <f>IF(SUM(E24:E25)&gt;0,SUM(E24:E25),"")</f>
        <v>98000</v>
      </c>
      <c r="F23" s="52">
        <f aca="true" t="shared" si="7" ref="F23:L23">IF(SUM(F24:F25)&gt;0,SUM(F24:F25),"")</f>
        <v>98000</v>
      </c>
      <c r="G23" s="52">
        <f t="shared" si="7"/>
        <v>88000</v>
      </c>
      <c r="H23" s="52">
        <f t="shared" si="7"/>
        <v>88000</v>
      </c>
      <c r="I23" s="52">
        <f t="shared" si="7"/>
        <v>10000</v>
      </c>
      <c r="J23" s="52">
        <f t="shared" si="7"/>
        <v>10000</v>
      </c>
      <c r="K23" s="52">
        <f t="shared" si="7"/>
      </c>
      <c r="L23" s="52">
        <f t="shared" si="7"/>
      </c>
      <c r="M23" s="199">
        <f t="shared" si="3"/>
        <v>1</v>
      </c>
    </row>
    <row r="24" spans="1:13" ht="63.75" customHeight="1" thickBot="1">
      <c r="A24" s="448"/>
      <c r="B24" s="467"/>
      <c r="C24" s="25" t="s">
        <v>95</v>
      </c>
      <c r="D24" s="76" t="s">
        <v>152</v>
      </c>
      <c r="E24" s="59">
        <f>IF(miasto!E50&gt;0,miasto!E50,"")</f>
        <v>10000</v>
      </c>
      <c r="F24" s="59">
        <f>IF(miasto!F50&gt;0,miasto!F50,"")</f>
        <v>10000</v>
      </c>
      <c r="G24" s="59"/>
      <c r="H24" s="59"/>
      <c r="I24" s="59">
        <f>E24</f>
        <v>10000</v>
      </c>
      <c r="J24" s="59">
        <f>F24</f>
        <v>10000</v>
      </c>
      <c r="K24" s="59"/>
      <c r="L24" s="59"/>
      <c r="M24" s="199">
        <f t="shared" si="3"/>
        <v>1</v>
      </c>
    </row>
    <row r="25" spans="1:13" ht="41.25" customHeight="1" thickBot="1">
      <c r="A25" s="448"/>
      <c r="B25" s="470"/>
      <c r="C25" s="35" t="s">
        <v>104</v>
      </c>
      <c r="D25" s="76" t="s">
        <v>155</v>
      </c>
      <c r="E25" s="59">
        <f>IF(miasto!E52&gt;0,miasto!E52,"")</f>
        <v>88000</v>
      </c>
      <c r="F25" s="59">
        <f>IF(miasto!F52&gt;0,miasto!F52,"")</f>
        <v>88000</v>
      </c>
      <c r="G25" s="59">
        <f>E25</f>
        <v>88000</v>
      </c>
      <c r="H25" s="59">
        <f>F25</f>
        <v>88000</v>
      </c>
      <c r="I25" s="59"/>
      <c r="J25" s="59"/>
      <c r="K25" s="59"/>
      <c r="L25" s="59"/>
      <c r="M25" s="199">
        <f t="shared" si="3"/>
        <v>1</v>
      </c>
    </row>
    <row r="26" spans="1:13" ht="18" customHeight="1" thickBot="1">
      <c r="A26" s="483"/>
      <c r="B26" s="466">
        <v>71015</v>
      </c>
      <c r="C26" s="19" t="s">
        <v>24</v>
      </c>
      <c r="D26" s="71"/>
      <c r="E26" s="52">
        <f>IF(SUM(E27:E28)&gt;0,SUM(E27:E28),"")</f>
        <v>80587</v>
      </c>
      <c r="F26" s="52">
        <f aca="true" t="shared" si="8" ref="F26:L26">IF(SUM(F27:F28)&gt;0,SUM(F27:F28),"")</f>
        <v>113000</v>
      </c>
      <c r="G26" s="52">
        <f t="shared" si="8"/>
      </c>
      <c r="H26" s="52">
        <f t="shared" si="8"/>
      </c>
      <c r="I26" s="52">
        <f t="shared" si="8"/>
        <v>80587</v>
      </c>
      <c r="J26" s="52">
        <f t="shared" si="8"/>
        <v>113000</v>
      </c>
      <c r="K26" s="52">
        <f t="shared" si="8"/>
      </c>
      <c r="L26" s="52">
        <f t="shared" si="8"/>
      </c>
      <c r="M26" s="199">
        <f t="shared" si="3"/>
        <v>1.402211274771365</v>
      </c>
    </row>
    <row r="27" spans="1:13" ht="66.75" customHeight="1" thickBot="1">
      <c r="A27" s="483"/>
      <c r="B27" s="471"/>
      <c r="C27" s="25" t="s">
        <v>95</v>
      </c>
      <c r="D27" s="117" t="s">
        <v>152</v>
      </c>
      <c r="E27" s="59">
        <f>IF(miasto!E55&gt;0,miasto!E55,"")</f>
        <v>76587</v>
      </c>
      <c r="F27" s="59">
        <f>IF(miasto!F55&gt;0,miasto!F55,"")</f>
        <v>83000</v>
      </c>
      <c r="G27" s="309"/>
      <c r="H27" s="309"/>
      <c r="I27" s="59">
        <f>E27</f>
        <v>76587</v>
      </c>
      <c r="J27" s="59">
        <f>F27</f>
        <v>83000</v>
      </c>
      <c r="K27" s="309"/>
      <c r="L27" s="309"/>
      <c r="M27" s="199">
        <f t="shared" si="3"/>
        <v>1.0837348375050595</v>
      </c>
    </row>
    <row r="28" spans="1:13" ht="66.75" customHeight="1" thickBot="1">
      <c r="A28" s="448"/>
      <c r="B28" s="467"/>
      <c r="C28" s="35" t="s">
        <v>129</v>
      </c>
      <c r="D28" s="76" t="s">
        <v>161</v>
      </c>
      <c r="E28" s="59">
        <f>IF(miasto!E56&gt;0,miasto!E56,"")</f>
        <v>4000</v>
      </c>
      <c r="F28" s="59">
        <f>IF(miasto!F56&gt;0,miasto!F56,"")</f>
        <v>30000</v>
      </c>
      <c r="G28" s="59"/>
      <c r="H28" s="59"/>
      <c r="I28" s="59">
        <f>E28</f>
        <v>4000</v>
      </c>
      <c r="J28" s="59">
        <f>F28</f>
        <v>30000</v>
      </c>
      <c r="K28" s="59"/>
      <c r="L28" s="59"/>
      <c r="M28" s="199">
        <f t="shared" si="3"/>
        <v>7.5</v>
      </c>
    </row>
    <row r="29" spans="1:13" ht="21" customHeight="1" thickBot="1">
      <c r="A29" s="482">
        <v>750</v>
      </c>
      <c r="B29" s="468"/>
      <c r="C29" s="29" t="s">
        <v>25</v>
      </c>
      <c r="D29" s="73"/>
      <c r="E29" s="57">
        <f aca="true" t="shared" si="9" ref="E29:L29">IF(SUM(E30,E32)&gt;0,SUM(E30,E32),"")</f>
        <v>168000</v>
      </c>
      <c r="F29" s="57">
        <f t="shared" si="9"/>
        <v>186000</v>
      </c>
      <c r="G29" s="57">
        <f t="shared" si="9"/>
      </c>
      <c r="H29" s="57">
        <f t="shared" si="9"/>
      </c>
      <c r="I29" s="57">
        <f t="shared" si="9"/>
        <v>168000</v>
      </c>
      <c r="J29" s="57">
        <f t="shared" si="9"/>
        <v>186000</v>
      </c>
      <c r="K29" s="57">
        <f t="shared" si="9"/>
      </c>
      <c r="L29" s="57">
        <f t="shared" si="9"/>
      </c>
      <c r="M29" s="199">
        <f t="shared" si="3"/>
        <v>1.1071428571428572</v>
      </c>
    </row>
    <row r="30" spans="1:13" s="3" customFormat="1" ht="18" customHeight="1" thickBot="1">
      <c r="A30" s="484"/>
      <c r="B30" s="466">
        <v>75011</v>
      </c>
      <c r="C30" s="19" t="s">
        <v>26</v>
      </c>
      <c r="D30" s="71"/>
      <c r="E30" s="52">
        <f>IF(SUM(E31:E31)&gt;0,SUM(E31:E31),"")</f>
        <v>143000</v>
      </c>
      <c r="F30" s="52">
        <f aca="true" t="shared" si="10" ref="F30:L30">IF(SUM(F31:F31)&gt;0,SUM(F31:F31),"")</f>
        <v>163000</v>
      </c>
      <c r="G30" s="52">
        <f t="shared" si="10"/>
      </c>
      <c r="H30" s="52">
        <f t="shared" si="10"/>
      </c>
      <c r="I30" s="52">
        <f t="shared" si="10"/>
        <v>143000</v>
      </c>
      <c r="J30" s="52">
        <f t="shared" si="10"/>
        <v>163000</v>
      </c>
      <c r="K30" s="52">
        <f t="shared" si="10"/>
      </c>
      <c r="L30" s="52">
        <f t="shared" si="10"/>
      </c>
      <c r="M30" s="199">
        <f t="shared" si="3"/>
        <v>1.1398601398601398</v>
      </c>
    </row>
    <row r="31" spans="1:13" ht="63.75" customHeight="1" thickBot="1">
      <c r="A31" s="448"/>
      <c r="B31" s="467"/>
      <c r="C31" s="25" t="s">
        <v>95</v>
      </c>
      <c r="D31" s="76" t="s">
        <v>152</v>
      </c>
      <c r="E31" s="59">
        <f>IF(miasto!E60&gt;0,miasto!E60,"")</f>
        <v>143000</v>
      </c>
      <c r="F31" s="59">
        <f>IF(miasto!F60&gt;0,miasto!F60,"")</f>
        <v>163000</v>
      </c>
      <c r="G31" s="59"/>
      <c r="H31" s="59"/>
      <c r="I31" s="59">
        <f>E31</f>
        <v>143000</v>
      </c>
      <c r="J31" s="59">
        <f>IF(miasto!I60&gt;0,miasto!I60,"")</f>
        <v>163000</v>
      </c>
      <c r="K31" s="59"/>
      <c r="L31" s="59"/>
      <c r="M31" s="199">
        <f t="shared" si="3"/>
        <v>1.1398601398601398</v>
      </c>
    </row>
    <row r="32" spans="1:13" s="3" customFormat="1" ht="18" customHeight="1" thickBot="1">
      <c r="A32" s="484"/>
      <c r="B32" s="469">
        <v>75045</v>
      </c>
      <c r="C32" s="41" t="s">
        <v>29</v>
      </c>
      <c r="D32" s="78"/>
      <c r="E32" s="52">
        <f>IF(SUM(E33:E33)&gt;0,SUM(E33:E33),"")</f>
        <v>25000</v>
      </c>
      <c r="F32" s="52">
        <f aca="true" t="shared" si="11" ref="F32:L32">IF(SUM(F33:F33)&gt;0,SUM(F33:F33),"")</f>
        <v>23000</v>
      </c>
      <c r="G32" s="52">
        <f t="shared" si="11"/>
      </c>
      <c r="H32" s="52">
        <f t="shared" si="11"/>
      </c>
      <c r="I32" s="52">
        <f t="shared" si="11"/>
        <v>25000</v>
      </c>
      <c r="J32" s="52">
        <f t="shared" si="11"/>
        <v>23000</v>
      </c>
      <c r="K32" s="52">
        <f t="shared" si="11"/>
      </c>
      <c r="L32" s="52">
        <f t="shared" si="11"/>
      </c>
      <c r="M32" s="199">
        <f t="shared" si="3"/>
        <v>0.92</v>
      </c>
    </row>
    <row r="33" spans="1:13" ht="66" customHeight="1" thickBot="1">
      <c r="A33" s="448"/>
      <c r="B33" s="467"/>
      <c r="C33" s="25" t="s">
        <v>95</v>
      </c>
      <c r="D33" s="76" t="s">
        <v>152</v>
      </c>
      <c r="E33" s="59">
        <f>IF(miasto!E70&gt;0,miasto!E70,"")</f>
        <v>25000</v>
      </c>
      <c r="F33" s="59">
        <f>IF(miasto!F70&gt;0,miasto!F70,"")</f>
        <v>23000</v>
      </c>
      <c r="G33" s="59"/>
      <c r="H33" s="59"/>
      <c r="I33" s="59">
        <f>E33</f>
        <v>25000</v>
      </c>
      <c r="J33" s="59">
        <f>F33</f>
        <v>23000</v>
      </c>
      <c r="K33" s="59"/>
      <c r="L33" s="59"/>
      <c r="M33" s="199">
        <f t="shared" si="3"/>
        <v>0.92</v>
      </c>
    </row>
    <row r="34" spans="1:13" s="1" customFormat="1" ht="30" customHeight="1" thickBot="1">
      <c r="A34" s="482">
        <v>754</v>
      </c>
      <c r="B34" s="468"/>
      <c r="C34" s="29" t="s">
        <v>31</v>
      </c>
      <c r="D34" s="73"/>
      <c r="E34" s="57">
        <f>IF(SUM(E35,)&gt;0,SUM(E35,),"")</f>
        <v>3600560</v>
      </c>
      <c r="F34" s="57">
        <f aca="true" t="shared" si="12" ref="F34:L34">IF(SUM(F35,)&gt;0,SUM(F35,),"")</f>
        <v>3805000</v>
      </c>
      <c r="G34" s="57">
        <f t="shared" si="12"/>
      </c>
      <c r="H34" s="57">
        <f t="shared" si="12"/>
      </c>
      <c r="I34" s="57">
        <f t="shared" si="12"/>
        <v>3540560</v>
      </c>
      <c r="J34" s="57">
        <f t="shared" si="12"/>
        <v>3805000</v>
      </c>
      <c r="K34" s="57">
        <f t="shared" si="12"/>
        <v>60000</v>
      </c>
      <c r="L34" s="57">
        <f t="shared" si="12"/>
      </c>
      <c r="M34" s="199">
        <f t="shared" si="3"/>
        <v>1.0567800564356655</v>
      </c>
    </row>
    <row r="35" spans="1:13" s="3" customFormat="1" ht="30" customHeight="1" thickBot="1">
      <c r="A35" s="484"/>
      <c r="B35" s="466">
        <v>75411</v>
      </c>
      <c r="C35" s="19" t="s">
        <v>32</v>
      </c>
      <c r="D35" s="71"/>
      <c r="E35" s="52">
        <f>IF(SUM(E36:E39)&gt;0,SUM(E36:E39),"")</f>
        <v>3600560</v>
      </c>
      <c r="F35" s="52">
        <f aca="true" t="shared" si="13" ref="F35:L35">IF(SUM(F36:F39)&gt;0,SUM(F36:F39),"")</f>
        <v>3805000</v>
      </c>
      <c r="G35" s="52">
        <f t="shared" si="13"/>
      </c>
      <c r="H35" s="52">
        <f t="shared" si="13"/>
      </c>
      <c r="I35" s="52">
        <f t="shared" si="13"/>
        <v>3540560</v>
      </c>
      <c r="J35" s="52">
        <f t="shared" si="13"/>
        <v>3805000</v>
      </c>
      <c r="K35" s="52">
        <f t="shared" si="13"/>
        <v>60000</v>
      </c>
      <c r="L35" s="52">
        <f t="shared" si="13"/>
      </c>
      <c r="M35" s="199">
        <f t="shared" si="3"/>
        <v>1.0567800564356655</v>
      </c>
    </row>
    <row r="36" spans="1:13" ht="63" customHeight="1" thickBot="1">
      <c r="A36" s="448"/>
      <c r="B36" s="467"/>
      <c r="C36" s="25" t="s">
        <v>95</v>
      </c>
      <c r="D36" s="76" t="s">
        <v>152</v>
      </c>
      <c r="E36" s="59">
        <f>IF(miasto!E85&gt;0,miasto!E85,"")</f>
        <v>3380560</v>
      </c>
      <c r="F36" s="59">
        <f>IF(miasto!F85&gt;0,miasto!F85,"")</f>
        <v>3505000</v>
      </c>
      <c r="G36" s="58"/>
      <c r="H36" s="58"/>
      <c r="I36" s="59">
        <f>E36</f>
        <v>3380560</v>
      </c>
      <c r="J36" s="59">
        <f>F36</f>
        <v>3505000</v>
      </c>
      <c r="K36" s="58"/>
      <c r="L36" s="58"/>
      <c r="M36" s="199">
        <f t="shared" si="3"/>
        <v>1.0368104692713633</v>
      </c>
    </row>
    <row r="37" spans="1:13" ht="50.25" customHeight="1" thickBot="1">
      <c r="A37" s="448"/>
      <c r="B37" s="467"/>
      <c r="C37" s="35" t="s">
        <v>129</v>
      </c>
      <c r="D37" s="76" t="s">
        <v>161</v>
      </c>
      <c r="E37" s="59">
        <f>IF(miasto!E86&gt;0,miasto!E86,"")</f>
        <v>160000</v>
      </c>
      <c r="F37" s="59">
        <f>IF(miasto!F86&gt;0,miasto!F86,"")</f>
        <v>300000</v>
      </c>
      <c r="G37" s="58"/>
      <c r="H37" s="58"/>
      <c r="I37" s="59">
        <f>E37</f>
        <v>160000</v>
      </c>
      <c r="J37" s="59">
        <f>F37</f>
        <v>300000</v>
      </c>
      <c r="K37" s="58"/>
      <c r="L37" s="58"/>
      <c r="M37" s="199">
        <f t="shared" si="3"/>
        <v>1.875</v>
      </c>
    </row>
    <row r="38" spans="1:13" ht="50.25" customHeight="1" thickBot="1">
      <c r="A38" s="448"/>
      <c r="B38" s="467"/>
      <c r="C38" s="35" t="s">
        <v>130</v>
      </c>
      <c r="D38" s="76" t="s">
        <v>162</v>
      </c>
      <c r="E38" s="59">
        <f>IF(miasto!E87&gt;0,miasto!E87,"")</f>
        <v>30000</v>
      </c>
      <c r="F38" s="59">
        <f>IF(miasto!F87&gt;0,miasto!F87,"")</f>
      </c>
      <c r="G38" s="58"/>
      <c r="H38" s="58"/>
      <c r="I38" s="59"/>
      <c r="J38" s="59"/>
      <c r="K38" s="59">
        <f>E38</f>
        <v>30000</v>
      </c>
      <c r="L38" s="59">
        <f>F38</f>
      </c>
      <c r="M38" s="199"/>
    </row>
    <row r="39" spans="1:13" ht="66" customHeight="1" thickBot="1">
      <c r="A39" s="448"/>
      <c r="B39" s="470"/>
      <c r="C39" s="35" t="s">
        <v>130</v>
      </c>
      <c r="D39" s="76" t="s">
        <v>163</v>
      </c>
      <c r="E39" s="59">
        <f>IF(miasto!E88&gt;0,miasto!E88,"")</f>
        <v>30000</v>
      </c>
      <c r="F39" s="59">
        <f>IF(miasto!F88&gt;0,miasto!F88,"")</f>
      </c>
      <c r="G39" s="58"/>
      <c r="H39" s="58"/>
      <c r="I39" s="59"/>
      <c r="J39" s="58"/>
      <c r="K39" s="59">
        <f>E39</f>
        <v>30000</v>
      </c>
      <c r="L39" s="59">
        <f>F39</f>
      </c>
      <c r="M39" s="199"/>
    </row>
    <row r="40" spans="1:13" s="1" customFormat="1" ht="22.5" customHeight="1" thickBot="1">
      <c r="A40" s="482">
        <v>801</v>
      </c>
      <c r="B40" s="468"/>
      <c r="C40" s="29" t="s">
        <v>49</v>
      </c>
      <c r="D40" s="73"/>
      <c r="E40" s="57">
        <f>IF(SUM(E41,E43,E45)&gt;0,SUM(E41,E43,E45),"")</f>
        <v>141346</v>
      </c>
      <c r="F40" s="57">
        <f aca="true" t="shared" si="14" ref="F40:L40">IF(SUM(F41,F43,F45)&gt;0,SUM(F41,F43,F45),"")</f>
      </c>
      <c r="G40" s="57">
        <f t="shared" si="14"/>
        <v>141346</v>
      </c>
      <c r="H40" s="57">
        <f t="shared" si="14"/>
      </c>
      <c r="I40" s="57">
        <f t="shared" si="14"/>
      </c>
      <c r="J40" s="57">
        <f t="shared" si="14"/>
      </c>
      <c r="K40" s="57">
        <f t="shared" si="14"/>
      </c>
      <c r="L40" s="57">
        <f t="shared" si="14"/>
      </c>
      <c r="M40" s="199"/>
    </row>
    <row r="41" spans="1:13" s="1" customFormat="1" ht="22.5" customHeight="1" thickBot="1">
      <c r="A41" s="485"/>
      <c r="B41" s="472">
        <v>80130</v>
      </c>
      <c r="C41" s="193" t="s">
        <v>133</v>
      </c>
      <c r="D41" s="194"/>
      <c r="E41" s="52">
        <f>IF(SUM(E42:E42)&gt;0,SUM(E42:E42),"")</f>
        <v>14860</v>
      </c>
      <c r="F41" s="52">
        <f aca="true" t="shared" si="15" ref="F41:L41">IF(SUM(F42:F42)&gt;0,SUM(F42:F42),"")</f>
      </c>
      <c r="G41" s="52">
        <f t="shared" si="15"/>
        <v>14860</v>
      </c>
      <c r="H41" s="52">
        <f t="shared" si="15"/>
      </c>
      <c r="I41" s="52">
        <f t="shared" si="15"/>
      </c>
      <c r="J41" s="52">
        <f t="shared" si="15"/>
      </c>
      <c r="K41" s="52">
        <f t="shared" si="15"/>
      </c>
      <c r="L41" s="52">
        <f t="shared" si="15"/>
      </c>
      <c r="M41" s="199"/>
    </row>
    <row r="42" spans="1:13" s="1" customFormat="1" ht="41.25" customHeight="1" thickBot="1">
      <c r="A42" s="485"/>
      <c r="B42" s="473"/>
      <c r="C42" s="195" t="s">
        <v>115</v>
      </c>
      <c r="D42" s="196" t="s">
        <v>178</v>
      </c>
      <c r="E42" s="59">
        <f>IF(miasto!E166&gt;0,miasto!E166,"")</f>
        <v>14860</v>
      </c>
      <c r="F42" s="59">
        <f>IF(miasto!F166&gt;0,miasto!F166,"")</f>
      </c>
      <c r="G42" s="59">
        <f>E42</f>
        <v>14860</v>
      </c>
      <c r="H42" s="59">
        <f>F42</f>
      </c>
      <c r="I42" s="118"/>
      <c r="J42" s="118"/>
      <c r="K42" s="118"/>
      <c r="L42" s="118"/>
      <c r="M42" s="199"/>
    </row>
    <row r="43" spans="1:13" s="5" customFormat="1" ht="36.75" customHeight="1" thickBot="1">
      <c r="A43" s="484"/>
      <c r="B43" s="466">
        <v>80140</v>
      </c>
      <c r="C43" s="19" t="s">
        <v>90</v>
      </c>
      <c r="D43" s="71"/>
      <c r="E43" s="52">
        <f>IF(SUM(E44:E44)&gt;0,SUM(E44:E44),"")</f>
      </c>
      <c r="F43" s="52">
        <f aca="true" t="shared" si="16" ref="F43:L43">IF(SUM(F44:F44)&gt;0,SUM(F44:F44),"")</f>
      </c>
      <c r="G43" s="52">
        <f t="shared" si="16"/>
      </c>
      <c r="H43" s="52">
        <f t="shared" si="16"/>
      </c>
      <c r="I43" s="52">
        <f t="shared" si="16"/>
      </c>
      <c r="J43" s="52">
        <f t="shared" si="16"/>
      </c>
      <c r="K43" s="52">
        <f t="shared" si="16"/>
      </c>
      <c r="L43" s="52">
        <f t="shared" si="16"/>
      </c>
      <c r="M43" s="199"/>
    </row>
    <row r="44" spans="1:13" s="4" customFormat="1" ht="42" customHeight="1" thickBot="1">
      <c r="A44" s="448"/>
      <c r="B44" s="470"/>
      <c r="C44" s="35" t="s">
        <v>115</v>
      </c>
      <c r="D44" s="76" t="s">
        <v>178</v>
      </c>
      <c r="E44" s="59">
        <f>IF(miasto!E170&gt;0,miasto!E170,"")</f>
      </c>
      <c r="F44" s="59">
        <f>IF(miasto!F170&gt;0,miasto!F170,"")</f>
      </c>
      <c r="G44" s="59">
        <f>E44</f>
      </c>
      <c r="H44" s="59">
        <f>IF(miasto!F170&gt;0,miasto!F170,"")</f>
      </c>
      <c r="I44" s="59"/>
      <c r="J44" s="58"/>
      <c r="K44" s="58"/>
      <c r="L44" s="58"/>
      <c r="M44" s="199"/>
    </row>
    <row r="45" spans="1:13" s="5" customFormat="1" ht="18" customHeight="1" thickBot="1">
      <c r="A45" s="484"/>
      <c r="B45" s="469">
        <v>80195</v>
      </c>
      <c r="C45" s="41" t="s">
        <v>8</v>
      </c>
      <c r="D45" s="78"/>
      <c r="E45" s="52">
        <f>IF(SUM(E46:E46)&gt;0,SUM(E46:E46),"")</f>
        <v>126486</v>
      </c>
      <c r="F45" s="52">
        <f aca="true" t="shared" si="17" ref="F45:L45">IF(SUM(F46:F46)&gt;0,SUM(F46:F46),"")</f>
      </c>
      <c r="G45" s="52">
        <f t="shared" si="17"/>
        <v>126486</v>
      </c>
      <c r="H45" s="52">
        <f t="shared" si="17"/>
      </c>
      <c r="I45" s="52">
        <f t="shared" si="17"/>
      </c>
      <c r="J45" s="52">
        <f t="shared" si="17"/>
      </c>
      <c r="K45" s="52">
        <f t="shared" si="17"/>
      </c>
      <c r="L45" s="52">
        <f t="shared" si="17"/>
      </c>
      <c r="M45" s="199"/>
    </row>
    <row r="46" spans="1:13" s="4" customFormat="1" ht="42" customHeight="1" thickBot="1">
      <c r="A46" s="448"/>
      <c r="B46" s="467"/>
      <c r="C46" s="35" t="s">
        <v>115</v>
      </c>
      <c r="D46" s="76" t="s">
        <v>178</v>
      </c>
      <c r="E46" s="59">
        <f>IF(miasto!E176&gt;0,miasto!E176,"")</f>
        <v>126486</v>
      </c>
      <c r="F46" s="59">
        <f>IF(miasto!F176&gt;0,miasto!F176,"")</f>
      </c>
      <c r="G46" s="59">
        <f>E46</f>
        <v>126486</v>
      </c>
      <c r="H46" s="59">
        <f>F46</f>
      </c>
      <c r="I46" s="59"/>
      <c r="J46" s="58"/>
      <c r="K46" s="58"/>
      <c r="L46" s="58"/>
      <c r="M46" s="199"/>
    </row>
    <row r="47" spans="1:13" s="7" customFormat="1" ht="24" customHeight="1" thickBot="1">
      <c r="A47" s="482">
        <v>851</v>
      </c>
      <c r="B47" s="468"/>
      <c r="C47" s="29" t="s">
        <v>53</v>
      </c>
      <c r="D47" s="73"/>
      <c r="E47" s="57">
        <f>IF(SUM(E48)&gt;0,SUM(E48),"")</f>
        <v>28224</v>
      </c>
      <c r="F47" s="57">
        <f aca="true" t="shared" si="18" ref="F47:L47">IF(SUM(F48)&gt;0,SUM(F48),"")</f>
        <v>32000</v>
      </c>
      <c r="G47" s="57">
        <f t="shared" si="18"/>
      </c>
      <c r="H47" s="57">
        <f t="shared" si="18"/>
      </c>
      <c r="I47" s="57">
        <f t="shared" si="18"/>
        <v>28224</v>
      </c>
      <c r="J47" s="57">
        <f t="shared" si="18"/>
        <v>32000</v>
      </c>
      <c r="K47" s="57">
        <f t="shared" si="18"/>
      </c>
      <c r="L47" s="57">
        <f t="shared" si="18"/>
      </c>
      <c r="M47" s="199">
        <f t="shared" si="3"/>
        <v>1.1337868480725624</v>
      </c>
    </row>
    <row r="48" spans="1:13" s="5" customFormat="1" ht="54" customHeight="1" thickBot="1">
      <c r="A48" s="484"/>
      <c r="B48" s="469">
        <v>85156</v>
      </c>
      <c r="C48" s="41" t="s">
        <v>134</v>
      </c>
      <c r="D48" s="78"/>
      <c r="E48" s="52">
        <f>IF(SUM(E49:E50)&gt;0,SUM(E49:E50),"")</f>
        <v>28224</v>
      </c>
      <c r="F48" s="52">
        <f aca="true" t="shared" si="19" ref="F48:L48">IF(SUM(F49:F50)&gt;0,SUM(F49:F50),"")</f>
        <v>32000</v>
      </c>
      <c r="G48" s="52">
        <f t="shared" si="19"/>
      </c>
      <c r="H48" s="52">
        <f t="shared" si="19"/>
      </c>
      <c r="I48" s="52">
        <f t="shared" si="19"/>
        <v>28224</v>
      </c>
      <c r="J48" s="52">
        <f t="shared" si="19"/>
        <v>32000</v>
      </c>
      <c r="K48" s="52">
        <f t="shared" si="19"/>
      </c>
      <c r="L48" s="52">
        <f t="shared" si="19"/>
      </c>
      <c r="M48" s="199">
        <f t="shared" si="3"/>
        <v>1.1337868480725624</v>
      </c>
    </row>
    <row r="49" spans="1:13" s="4" customFormat="1" ht="64.5" customHeight="1" thickBot="1">
      <c r="A49" s="448"/>
      <c r="B49" s="467"/>
      <c r="C49" s="25" t="s">
        <v>95</v>
      </c>
      <c r="D49" s="76" t="s">
        <v>152</v>
      </c>
      <c r="E49" s="59">
        <v>1796</v>
      </c>
      <c r="F49" s="59">
        <f>IF(miasto!F181&gt;0,miasto!F181,"")</f>
        <v>4000</v>
      </c>
      <c r="G49" s="58"/>
      <c r="H49" s="58"/>
      <c r="I49" s="59">
        <f>E49</f>
        <v>1796</v>
      </c>
      <c r="J49" s="59">
        <f>F49</f>
        <v>4000</v>
      </c>
      <c r="K49" s="58"/>
      <c r="L49" s="58"/>
      <c r="M49" s="199">
        <f t="shared" si="3"/>
        <v>2.2271714922048997</v>
      </c>
    </row>
    <row r="50" spans="1:13" s="4" customFormat="1" ht="65.25" customHeight="1" thickBot="1">
      <c r="A50" s="486"/>
      <c r="B50" s="474"/>
      <c r="C50" s="32" t="s">
        <v>124</v>
      </c>
      <c r="D50" s="75" t="s">
        <v>152</v>
      </c>
      <c r="E50" s="59">
        <v>26428</v>
      </c>
      <c r="F50" s="59">
        <f>IF(miasto!F183&gt;0,miasto!F183,"")</f>
        <v>28000</v>
      </c>
      <c r="G50" s="56"/>
      <c r="H50" s="56"/>
      <c r="I50" s="59">
        <f>E50</f>
        <v>26428</v>
      </c>
      <c r="J50" s="59">
        <f>F50</f>
        <v>28000</v>
      </c>
      <c r="K50" s="56"/>
      <c r="L50" s="56"/>
      <c r="M50" s="199">
        <f t="shared" si="3"/>
        <v>1.0594823671863176</v>
      </c>
    </row>
    <row r="51" spans="1:13" s="7" customFormat="1" ht="22.5" customHeight="1" thickBot="1">
      <c r="A51" s="482">
        <v>852</v>
      </c>
      <c r="B51" s="468"/>
      <c r="C51" s="29" t="s">
        <v>139</v>
      </c>
      <c r="D51" s="73"/>
      <c r="E51" s="57">
        <f>IF(SUM(E52,E54,E57,E59,E63,E66,E68)&gt;0,SUM(E52,E54,E57,E59,E63,E66,E68),"")</f>
        <v>4513403</v>
      </c>
      <c r="F51" s="57">
        <f aca="true" t="shared" si="20" ref="F51:L51">IF(SUM(F52,F54,F57,F59,F63,F66,F68)&gt;0,SUM(F52,F54,F57,F59,F63,F66,F68),"")</f>
        <v>3060363</v>
      </c>
      <c r="G51" s="57">
        <f t="shared" si="20"/>
        <v>3931400</v>
      </c>
      <c r="H51" s="57">
        <f t="shared" si="20"/>
        <v>2975000</v>
      </c>
      <c r="I51" s="57">
        <f t="shared" si="20"/>
        <v>72640</v>
      </c>
      <c r="J51" s="57">
        <f t="shared" si="20"/>
        <v>76000</v>
      </c>
      <c r="K51" s="57">
        <f t="shared" si="20"/>
        <v>509363</v>
      </c>
      <c r="L51" s="57">
        <f t="shared" si="20"/>
        <v>9363</v>
      </c>
      <c r="M51" s="199">
        <f t="shared" si="3"/>
        <v>0.6780610993523069</v>
      </c>
    </row>
    <row r="52" spans="1:13" s="5" customFormat="1" ht="30.75" customHeight="1" thickBot="1">
      <c r="A52" s="484"/>
      <c r="B52" s="466">
        <v>85201</v>
      </c>
      <c r="C52" s="19" t="s">
        <v>54</v>
      </c>
      <c r="D52" s="71"/>
      <c r="E52" s="52">
        <f>IF(SUM(E53:E53)&gt;0,SUM(E53:E53),"")</f>
        <v>1603600</v>
      </c>
      <c r="F52" s="52">
        <f aca="true" t="shared" si="21" ref="F52:K52">IF(SUM(F53:F53)&gt;0,SUM(F53:F53),"")</f>
        <v>1414000</v>
      </c>
      <c r="G52" s="52">
        <f t="shared" si="21"/>
        <v>1603600</v>
      </c>
      <c r="H52" s="52">
        <f t="shared" si="21"/>
        <v>1414000</v>
      </c>
      <c r="I52" s="52">
        <f t="shared" si="21"/>
      </c>
      <c r="J52" s="52">
        <f t="shared" si="21"/>
      </c>
      <c r="K52" s="52">
        <f t="shared" si="21"/>
      </c>
      <c r="L52" s="52">
        <f>IF(SUM(L53:L53)&gt;0,SUM(L53:L53),"")</f>
      </c>
      <c r="M52" s="199">
        <f t="shared" si="3"/>
        <v>0.8817660264405088</v>
      </c>
    </row>
    <row r="53" spans="1:13" s="4" customFormat="1" ht="41.25" customHeight="1" thickBot="1">
      <c r="A53" s="448"/>
      <c r="B53" s="467"/>
      <c r="C53" s="35" t="s">
        <v>115</v>
      </c>
      <c r="D53" s="76" t="s">
        <v>178</v>
      </c>
      <c r="E53" s="59">
        <f>IF(miasto!E188&gt;0,miasto!E188,"")</f>
        <v>1603600</v>
      </c>
      <c r="F53" s="59">
        <f>IF(miasto!F188&gt;0,miasto!F188,"")</f>
        <v>1414000</v>
      </c>
      <c r="G53" s="59">
        <f>E53</f>
        <v>1603600</v>
      </c>
      <c r="H53" s="59">
        <f>F53</f>
        <v>1414000</v>
      </c>
      <c r="I53" s="59"/>
      <c r="J53" s="58"/>
      <c r="K53" s="58"/>
      <c r="L53" s="58"/>
      <c r="M53" s="199">
        <f t="shared" si="3"/>
        <v>0.8817660264405088</v>
      </c>
    </row>
    <row r="54" spans="1:13" s="5" customFormat="1" ht="18.75" customHeight="1" thickBot="1">
      <c r="A54" s="484"/>
      <c r="B54" s="466">
        <v>85202</v>
      </c>
      <c r="C54" s="19" t="s">
        <v>57</v>
      </c>
      <c r="D54" s="71"/>
      <c r="E54" s="52">
        <f>IF(SUM(E55:E56)&gt;0,SUM(E55:E56),"")</f>
        <v>2085120</v>
      </c>
      <c r="F54" s="52">
        <f aca="true" t="shared" si="22" ref="F54:L54">IF(SUM(F55:F56)&gt;0,SUM(F55:F56),"")</f>
        <v>1561000</v>
      </c>
      <c r="G54" s="52">
        <f t="shared" si="22"/>
        <v>1585120</v>
      </c>
      <c r="H54" s="52">
        <f t="shared" si="22"/>
        <v>1561000</v>
      </c>
      <c r="I54" s="52">
        <f t="shared" si="22"/>
      </c>
      <c r="J54" s="52">
        <f t="shared" si="22"/>
      </c>
      <c r="K54" s="52">
        <f t="shared" si="22"/>
        <v>500000</v>
      </c>
      <c r="L54" s="52">
        <f t="shared" si="22"/>
      </c>
      <c r="M54" s="199">
        <f t="shared" si="3"/>
        <v>0.7486379680785759</v>
      </c>
    </row>
    <row r="55" spans="1:13" s="4" customFormat="1" ht="42.75" customHeight="1" thickBot="1">
      <c r="A55" s="448"/>
      <c r="B55" s="467"/>
      <c r="C55" s="35" t="s">
        <v>56</v>
      </c>
      <c r="D55" s="76" t="s">
        <v>178</v>
      </c>
      <c r="E55" s="59">
        <f>IF(miasto!E195&gt;0,miasto!E195,"")</f>
        <v>1585120</v>
      </c>
      <c r="F55" s="59">
        <f>IF(miasto!F195&gt;0,miasto!F195,"")</f>
        <v>1561000</v>
      </c>
      <c r="G55" s="59">
        <f>E55</f>
        <v>1585120</v>
      </c>
      <c r="H55" s="59">
        <f>F55</f>
        <v>1561000</v>
      </c>
      <c r="I55" s="59"/>
      <c r="J55" s="58"/>
      <c r="K55" s="58"/>
      <c r="L55" s="58"/>
      <c r="M55" s="199">
        <f t="shared" si="3"/>
        <v>0.9847834864237408</v>
      </c>
    </row>
    <row r="56" spans="1:13" s="4" customFormat="1" ht="64.5" thickBot="1">
      <c r="A56" s="448"/>
      <c r="B56" s="467"/>
      <c r="C56" s="35" t="s">
        <v>225</v>
      </c>
      <c r="D56" s="76" t="s">
        <v>224</v>
      </c>
      <c r="E56" s="59">
        <f>IF(miasto!E196&gt;0,miasto!E196,"")</f>
        <v>500000</v>
      </c>
      <c r="F56" s="59">
        <f>IF(miasto!F196&gt;0,miasto!F196,"")</f>
      </c>
      <c r="G56" s="59"/>
      <c r="H56" s="59"/>
      <c r="I56" s="59"/>
      <c r="J56" s="58"/>
      <c r="K56" s="58">
        <f>E56</f>
        <v>500000</v>
      </c>
      <c r="L56" s="58">
        <f>F56</f>
      </c>
      <c r="M56" s="199"/>
    </row>
    <row r="57" spans="1:13" s="5" customFormat="1" ht="18" customHeight="1" thickBot="1">
      <c r="A57" s="484"/>
      <c r="B57" s="466">
        <v>85204</v>
      </c>
      <c r="C57" s="19" t="s">
        <v>59</v>
      </c>
      <c r="D57" s="71"/>
      <c r="E57" s="52">
        <f>IF(SUM(E58:E58)&gt;0,SUM(E58:E58),"")</f>
        <v>522090</v>
      </c>
      <c r="F57" s="52">
        <f aca="true" t="shared" si="23" ref="F57:K57">IF(SUM(F58:F58)&gt;0,SUM(F58:F58),"")</f>
      </c>
      <c r="G57" s="52">
        <f t="shared" si="23"/>
        <v>522090</v>
      </c>
      <c r="H57" s="52">
        <f t="shared" si="23"/>
      </c>
      <c r="I57" s="52">
        <f t="shared" si="23"/>
      </c>
      <c r="J57" s="52">
        <f t="shared" si="23"/>
      </c>
      <c r="K57" s="52">
        <f t="shared" si="23"/>
      </c>
      <c r="L57" s="52">
        <f>IF(SUM(L58:L58)&gt;0,SUM(L58:L58),"")</f>
      </c>
      <c r="M57" s="199"/>
    </row>
    <row r="58" spans="1:13" s="4" customFormat="1" ht="39" customHeight="1" thickBot="1">
      <c r="A58" s="448"/>
      <c r="B58" s="467"/>
      <c r="C58" s="35" t="s">
        <v>56</v>
      </c>
      <c r="D58" s="76" t="s">
        <v>178</v>
      </c>
      <c r="E58" s="59">
        <f>IF(miasto!E202&gt;0,miasto!E202,"")</f>
        <v>522090</v>
      </c>
      <c r="F58" s="59">
        <f>IF(miasto!F202&gt;0,miasto!F202,"")</f>
      </c>
      <c r="G58" s="59">
        <f>E58</f>
        <v>522090</v>
      </c>
      <c r="H58" s="59">
        <f>F58</f>
      </c>
      <c r="I58" s="59"/>
      <c r="J58" s="58"/>
      <c r="K58" s="58"/>
      <c r="L58" s="58"/>
      <c r="M58" s="199"/>
    </row>
    <row r="59" spans="1:13" s="5" customFormat="1" ht="41.25" customHeight="1" thickBot="1">
      <c r="A59" s="484"/>
      <c r="B59" s="466">
        <v>85216</v>
      </c>
      <c r="C59" s="19" t="s">
        <v>61</v>
      </c>
      <c r="D59" s="71"/>
      <c r="E59" s="52">
        <f>IF(SUM(E60:E60)&gt;0,SUM(E60:E60),"")</f>
        <v>34000</v>
      </c>
      <c r="F59" s="52">
        <f aca="true" t="shared" si="24" ref="F59:K59">IF(SUM(F60:F60)&gt;0,SUM(F60:F60),"")</f>
        <v>36000</v>
      </c>
      <c r="G59" s="52">
        <f t="shared" si="24"/>
      </c>
      <c r="H59" s="52">
        <f t="shared" si="24"/>
      </c>
      <c r="I59" s="52">
        <f t="shared" si="24"/>
        <v>34000</v>
      </c>
      <c r="J59" s="52">
        <f t="shared" si="24"/>
        <v>36000</v>
      </c>
      <c r="K59" s="52">
        <f t="shared" si="24"/>
      </c>
      <c r="L59" s="52">
        <f>IF(SUM(L60:L60)&gt;0,SUM(L60:L60),"")</f>
      </c>
      <c r="M59" s="199">
        <f t="shared" si="3"/>
        <v>1.0588235294117647</v>
      </c>
    </row>
    <row r="60" spans="1:15" s="95" customFormat="1" ht="69" customHeight="1" thickBot="1">
      <c r="A60" s="487"/>
      <c r="B60" s="475"/>
      <c r="C60" s="25" t="s">
        <v>95</v>
      </c>
      <c r="D60" s="93">
        <v>2110</v>
      </c>
      <c r="E60" s="59">
        <f>IF(miasto!E213&gt;0,miasto!E213,"")</f>
        <v>34000</v>
      </c>
      <c r="F60" s="59">
        <f>IF(miasto!F213&gt;0,miasto!F213,"")</f>
        <v>36000</v>
      </c>
      <c r="G60" s="174"/>
      <c r="H60" s="174"/>
      <c r="I60" s="59">
        <f>E60</f>
        <v>34000</v>
      </c>
      <c r="J60" s="59">
        <f>F60</f>
        <v>36000</v>
      </c>
      <c r="K60" s="174"/>
      <c r="L60" s="174"/>
      <c r="M60" s="199">
        <f t="shared" si="3"/>
        <v>1.0588235294117647</v>
      </c>
      <c r="N60" s="104"/>
      <c r="O60" s="104"/>
    </row>
    <row r="61" spans="1:15" ht="15.75" thickBot="1">
      <c r="A61" s="448"/>
      <c r="B61" s="476"/>
      <c r="C61" s="100" t="s">
        <v>62</v>
      </c>
      <c r="D61" s="175"/>
      <c r="E61" s="101"/>
      <c r="F61" s="101"/>
      <c r="G61" s="101"/>
      <c r="H61" s="101"/>
      <c r="I61" s="101"/>
      <c r="J61" s="101"/>
      <c r="K61" s="101"/>
      <c r="L61" s="101"/>
      <c r="M61" s="199">
        <f t="shared" si="3"/>
      </c>
      <c r="N61" s="105"/>
      <c r="O61" s="105"/>
    </row>
    <row r="62" spans="1:15" s="4" customFormat="1" ht="15.75" thickBot="1">
      <c r="A62" s="448"/>
      <c r="B62" s="470"/>
      <c r="C62" s="31"/>
      <c r="D62" s="76"/>
      <c r="E62" s="58"/>
      <c r="F62" s="58"/>
      <c r="G62" s="58"/>
      <c r="H62" s="58"/>
      <c r="I62" s="59"/>
      <c r="J62" s="58"/>
      <c r="K62" s="58"/>
      <c r="L62" s="58"/>
      <c r="M62" s="199">
        <f t="shared" si="3"/>
      </c>
      <c r="N62" s="102"/>
      <c r="O62" s="102"/>
    </row>
    <row r="63" spans="1:13" s="5" customFormat="1" ht="21" customHeight="1" thickBot="1">
      <c r="A63" s="484"/>
      <c r="B63" s="469">
        <v>85226</v>
      </c>
      <c r="C63" s="41" t="s">
        <v>64</v>
      </c>
      <c r="D63" s="78"/>
      <c r="E63" s="52">
        <f>IF(SUM(E64:E65)&gt;0,SUM(E64:E65),"")</f>
        <v>213363</v>
      </c>
      <c r="F63" s="52">
        <f aca="true" t="shared" si="25" ref="F63:L63">IF(SUM(F64:F65)&gt;0,SUM(F64:F65),"")</f>
        <v>9363</v>
      </c>
      <c r="G63" s="52">
        <f t="shared" si="25"/>
        <v>204000</v>
      </c>
      <c r="H63" s="52">
        <f t="shared" si="25"/>
      </c>
      <c r="I63" s="52">
        <f t="shared" si="25"/>
      </c>
      <c r="J63" s="52">
        <f t="shared" si="25"/>
      </c>
      <c r="K63" s="52">
        <f t="shared" si="25"/>
        <v>9363</v>
      </c>
      <c r="L63" s="52">
        <f t="shared" si="25"/>
        <v>9363</v>
      </c>
      <c r="M63" s="199">
        <f t="shared" si="3"/>
        <v>0.0438829600258714</v>
      </c>
    </row>
    <row r="64" spans="1:13" s="4" customFormat="1" ht="39" thickBot="1">
      <c r="A64" s="488"/>
      <c r="B64" s="470"/>
      <c r="C64" s="35" t="s">
        <v>56</v>
      </c>
      <c r="D64" s="76" t="s">
        <v>178</v>
      </c>
      <c r="E64" s="59">
        <f>IF(miasto!E225&gt;0,miasto!E225,"")</f>
        <v>204000</v>
      </c>
      <c r="F64" s="59">
        <f>IF(miasto!F225&gt;0,miasto!F225,"")</f>
      </c>
      <c r="G64" s="59">
        <f>E64</f>
        <v>204000</v>
      </c>
      <c r="H64" s="59">
        <f>F64</f>
      </c>
      <c r="I64" s="59"/>
      <c r="J64" s="58"/>
      <c r="K64" s="58"/>
      <c r="L64" s="58"/>
      <c r="M64" s="199"/>
    </row>
    <row r="65" spans="1:13" s="4" customFormat="1" ht="64.5" thickBot="1">
      <c r="A65" s="448"/>
      <c r="B65" s="477"/>
      <c r="C65" s="35" t="s">
        <v>123</v>
      </c>
      <c r="D65" s="77" t="s">
        <v>181</v>
      </c>
      <c r="E65" s="59">
        <f>IF(miasto!E226&gt;0,miasto!E226,"")</f>
        <v>9363</v>
      </c>
      <c r="F65" s="59">
        <f>IF(miasto!F226&gt;0,miasto!F226,"")</f>
        <v>9363</v>
      </c>
      <c r="G65" s="61"/>
      <c r="H65" s="61"/>
      <c r="I65" s="62"/>
      <c r="J65" s="61"/>
      <c r="K65" s="59">
        <f>E65</f>
        <v>9363</v>
      </c>
      <c r="L65" s="59">
        <f>F65</f>
        <v>9363</v>
      </c>
      <c r="M65" s="199">
        <f t="shared" si="3"/>
        <v>1</v>
      </c>
    </row>
    <row r="66" spans="1:13" s="8" customFormat="1" ht="23.25" customHeight="1" thickBot="1">
      <c r="A66" s="489"/>
      <c r="B66" s="469">
        <v>85231</v>
      </c>
      <c r="C66" s="19" t="s">
        <v>84</v>
      </c>
      <c r="D66" s="108"/>
      <c r="E66" s="52">
        <f>IF(SUM(E67:E67)&gt;0,SUM(E67:E67),"")</f>
        <v>38640</v>
      </c>
      <c r="F66" s="52">
        <f aca="true" t="shared" si="26" ref="F66:L66">IF(SUM(F67:F67)&gt;0,SUM(F67:F67),"")</f>
        <v>40000</v>
      </c>
      <c r="G66" s="52">
        <f t="shared" si="26"/>
      </c>
      <c r="H66" s="52">
        <f t="shared" si="26"/>
      </c>
      <c r="I66" s="52">
        <f t="shared" si="26"/>
        <v>38640</v>
      </c>
      <c r="J66" s="52">
        <f t="shared" si="26"/>
        <v>40000</v>
      </c>
      <c r="K66" s="52">
        <f t="shared" si="26"/>
      </c>
      <c r="L66" s="52">
        <f t="shared" si="26"/>
      </c>
      <c r="M66" s="199">
        <f t="shared" si="3"/>
        <v>1.0351966873706004</v>
      </c>
    </row>
    <row r="67" spans="1:13" s="4" customFormat="1" ht="38.25" customHeight="1" thickBot="1">
      <c r="A67" s="448"/>
      <c r="B67" s="467"/>
      <c r="C67" s="25" t="s">
        <v>95</v>
      </c>
      <c r="D67" s="76" t="s">
        <v>152</v>
      </c>
      <c r="E67" s="59">
        <f>IF(miasto!E230&gt;0,miasto!E230,"")</f>
        <v>38640</v>
      </c>
      <c r="F67" s="59">
        <f>IF(miasto!F230&gt;0,miasto!F230,"")</f>
        <v>40000</v>
      </c>
      <c r="G67" s="58"/>
      <c r="H67" s="58"/>
      <c r="I67" s="59">
        <f>E67</f>
        <v>38640</v>
      </c>
      <c r="J67" s="59">
        <f>F67</f>
        <v>40000</v>
      </c>
      <c r="K67" s="58"/>
      <c r="L67" s="58"/>
      <c r="M67" s="199">
        <f t="shared" si="3"/>
        <v>1.0351966873706004</v>
      </c>
    </row>
    <row r="68" spans="1:13" s="5" customFormat="1" ht="21.75" customHeight="1" thickBot="1">
      <c r="A68" s="484"/>
      <c r="B68" s="466">
        <v>85295</v>
      </c>
      <c r="C68" s="19" t="s">
        <v>8</v>
      </c>
      <c r="D68" s="71"/>
      <c r="E68" s="52">
        <f aca="true" t="shared" si="27" ref="E68:L68">IF(SUM(E69:E69)&gt;0,SUM(E69:E69),"")</f>
        <v>16590</v>
      </c>
      <c r="F68" s="52">
        <f t="shared" si="27"/>
      </c>
      <c r="G68" s="52">
        <f t="shared" si="27"/>
        <v>16590</v>
      </c>
      <c r="H68" s="52">
        <f t="shared" si="27"/>
      </c>
      <c r="I68" s="52">
        <f t="shared" si="27"/>
      </c>
      <c r="J68" s="52">
        <f t="shared" si="27"/>
      </c>
      <c r="K68" s="52">
        <f t="shared" si="27"/>
      </c>
      <c r="L68" s="52">
        <f t="shared" si="27"/>
      </c>
      <c r="M68" s="199"/>
    </row>
    <row r="69" spans="1:13" s="4" customFormat="1" ht="40.5" customHeight="1" thickBot="1">
      <c r="A69" s="448"/>
      <c r="B69" s="467"/>
      <c r="C69" s="35" t="s">
        <v>56</v>
      </c>
      <c r="D69" s="76" t="s">
        <v>178</v>
      </c>
      <c r="E69" s="59">
        <f>IF(miasto!E234&gt;0,miasto!E234,"")</f>
        <v>16590</v>
      </c>
      <c r="F69" s="59">
        <f>IF(miasto!F234&gt;0,miasto!F234,"")</f>
      </c>
      <c r="G69" s="59">
        <f>E69</f>
        <v>16590</v>
      </c>
      <c r="H69" s="59">
        <f>F69</f>
      </c>
      <c r="I69" s="59"/>
      <c r="J69" s="58"/>
      <c r="K69" s="58"/>
      <c r="L69" s="58"/>
      <c r="M69" s="199"/>
    </row>
    <row r="70" spans="1:13" s="4" customFormat="1" ht="36.75" customHeight="1" thickBot="1">
      <c r="A70" s="490">
        <v>853</v>
      </c>
      <c r="B70" s="478"/>
      <c r="C70" s="113" t="s">
        <v>140</v>
      </c>
      <c r="D70" s="114"/>
      <c r="E70" s="57">
        <f aca="true" t="shared" si="28" ref="E70:L70">IF(SUM(E71,E73)&gt;0,SUM(E71,E73),"")</f>
        <v>145200</v>
      </c>
      <c r="F70" s="57">
        <f t="shared" si="28"/>
        <v>147000</v>
      </c>
      <c r="G70" s="57">
        <f t="shared" si="28"/>
      </c>
      <c r="H70" s="57">
        <f t="shared" si="28"/>
      </c>
      <c r="I70" s="57">
        <f t="shared" si="28"/>
        <v>145200</v>
      </c>
      <c r="J70" s="57">
        <f t="shared" si="28"/>
        <v>147000</v>
      </c>
      <c r="K70" s="57">
        <f t="shared" si="28"/>
      </c>
      <c r="L70" s="57">
        <f t="shared" si="28"/>
      </c>
      <c r="M70" s="199">
        <f t="shared" si="3"/>
        <v>1.012396694214876</v>
      </c>
    </row>
    <row r="71" spans="1:13" s="4" customFormat="1" ht="33" customHeight="1" thickBot="1">
      <c r="A71" s="448"/>
      <c r="B71" s="479">
        <v>85321</v>
      </c>
      <c r="C71" s="41" t="s">
        <v>92</v>
      </c>
      <c r="D71" s="115"/>
      <c r="E71" s="52">
        <f aca="true" t="shared" si="29" ref="E71:L71">IF(SUM(E72:E72)&gt;0,SUM(E72:E72),"")</f>
        <v>145200</v>
      </c>
      <c r="F71" s="52">
        <f t="shared" si="29"/>
        <v>147000</v>
      </c>
      <c r="G71" s="52">
        <f t="shared" si="29"/>
      </c>
      <c r="H71" s="52">
        <f t="shared" si="29"/>
      </c>
      <c r="I71" s="52">
        <f t="shared" si="29"/>
        <v>145200</v>
      </c>
      <c r="J71" s="52">
        <f t="shared" si="29"/>
        <v>147000</v>
      </c>
      <c r="K71" s="52">
        <f t="shared" si="29"/>
      </c>
      <c r="L71" s="52">
        <f t="shared" si="29"/>
      </c>
      <c r="M71" s="199">
        <f t="shared" si="3"/>
        <v>1.012396694214876</v>
      </c>
    </row>
    <row r="72" spans="1:13" s="4" customFormat="1" ht="51.75" customHeight="1" thickBot="1">
      <c r="A72" s="448"/>
      <c r="B72" s="467"/>
      <c r="C72" s="25" t="s">
        <v>95</v>
      </c>
      <c r="D72" s="77" t="s">
        <v>152</v>
      </c>
      <c r="E72" s="59">
        <f>IF(miasto!E238&gt;0,miasto!E238,"")</f>
        <v>145200</v>
      </c>
      <c r="F72" s="59">
        <f>IF(miasto!F238&gt;0,miasto!F238,"")</f>
        <v>147000</v>
      </c>
      <c r="G72" s="61"/>
      <c r="H72" s="61"/>
      <c r="I72" s="59">
        <f>E72</f>
        <v>145200</v>
      </c>
      <c r="J72" s="59">
        <f>F72</f>
        <v>147000</v>
      </c>
      <c r="K72" s="61"/>
      <c r="L72" s="61"/>
      <c r="M72" s="199">
        <f t="shared" si="3"/>
        <v>1.012396694214876</v>
      </c>
    </row>
    <row r="73" spans="1:13" s="4" customFormat="1" ht="23.25" customHeight="1" thickBot="1">
      <c r="A73" s="448"/>
      <c r="B73" s="479">
        <v>85395</v>
      </c>
      <c r="C73" s="19" t="s">
        <v>8</v>
      </c>
      <c r="D73" s="115"/>
      <c r="E73" s="52">
        <f aca="true" t="shared" si="30" ref="E73:L73">IF(SUM(E74:E74)&gt;0,SUM(E74:E74),"")</f>
      </c>
      <c r="F73" s="52">
        <f t="shared" si="30"/>
      </c>
      <c r="G73" s="52">
        <f t="shared" si="30"/>
      </c>
      <c r="H73" s="52">
        <f t="shared" si="30"/>
      </c>
      <c r="I73" s="52">
        <f t="shared" si="30"/>
      </c>
      <c r="J73" s="52">
        <f t="shared" si="30"/>
      </c>
      <c r="K73" s="52">
        <f t="shared" si="30"/>
      </c>
      <c r="L73" s="52">
        <f t="shared" si="30"/>
      </c>
      <c r="M73" s="199"/>
    </row>
    <row r="74" spans="1:13" s="4" customFormat="1" ht="40.5" customHeight="1" thickBot="1">
      <c r="A74" s="448"/>
      <c r="B74" s="467"/>
      <c r="C74" s="35" t="s">
        <v>56</v>
      </c>
      <c r="D74" s="77" t="s">
        <v>178</v>
      </c>
      <c r="E74" s="59">
        <f>IF(miasto!E242&gt;0,miasto!E242,"")</f>
      </c>
      <c r="F74" s="59">
        <f>IF(miasto!F242&gt;0,miasto!F242,"")</f>
      </c>
      <c r="G74" s="59">
        <f>E74</f>
      </c>
      <c r="H74" s="59">
        <f>F74</f>
      </c>
      <c r="I74" s="62"/>
      <c r="J74" s="61"/>
      <c r="K74" s="61"/>
      <c r="L74" s="61"/>
      <c r="M74" s="199"/>
    </row>
    <row r="75" spans="1:13" s="7" customFormat="1" ht="27" customHeight="1" thickBot="1">
      <c r="A75" s="482">
        <v>854</v>
      </c>
      <c r="B75" s="468"/>
      <c r="C75" s="29" t="s">
        <v>65</v>
      </c>
      <c r="D75" s="73"/>
      <c r="E75" s="57">
        <f>IF(SUM(E76,E78,)&gt;0,SUM(E76,E78),"")</f>
        <v>199885</v>
      </c>
      <c r="F75" s="57">
        <f aca="true" t="shared" si="31" ref="F75:L75">IF(SUM(F76,F78,)&gt;0,SUM(F76,F78),"")</f>
      </c>
      <c r="G75" s="57">
        <f t="shared" si="31"/>
        <v>199885</v>
      </c>
      <c r="H75" s="57">
        <f t="shared" si="31"/>
      </c>
      <c r="I75" s="57">
        <f t="shared" si="31"/>
      </c>
      <c r="J75" s="57">
        <f t="shared" si="31"/>
      </c>
      <c r="K75" s="57">
        <f t="shared" si="31"/>
      </c>
      <c r="L75" s="57">
        <f t="shared" si="31"/>
      </c>
      <c r="M75" s="199"/>
    </row>
    <row r="76" spans="1:13" s="5" customFormat="1" ht="21" customHeight="1" thickBot="1">
      <c r="A76" s="484"/>
      <c r="B76" s="469">
        <v>85415</v>
      </c>
      <c r="C76" s="41" t="s">
        <v>68</v>
      </c>
      <c r="D76" s="78"/>
      <c r="E76" s="52">
        <f>IF(SUM(E77:E77)&gt;0,SUM(E77:E77),"")</f>
        <v>183866</v>
      </c>
      <c r="F76" s="52">
        <f aca="true" t="shared" si="32" ref="F76:L76">IF(SUM(F77:F77)&gt;0,SUM(F77:F77),"")</f>
      </c>
      <c r="G76" s="52">
        <f t="shared" si="32"/>
        <v>183866</v>
      </c>
      <c r="H76" s="52">
        <f t="shared" si="32"/>
      </c>
      <c r="I76" s="52">
        <f t="shared" si="32"/>
      </c>
      <c r="J76" s="52">
        <f t="shared" si="32"/>
      </c>
      <c r="K76" s="52">
        <f t="shared" si="32"/>
      </c>
      <c r="L76" s="52">
        <f t="shared" si="32"/>
      </c>
      <c r="M76" s="199"/>
    </row>
    <row r="77" spans="1:13" s="4" customFormat="1" ht="42" customHeight="1" thickBot="1">
      <c r="A77" s="448"/>
      <c r="B77" s="470"/>
      <c r="C77" s="35" t="s">
        <v>56</v>
      </c>
      <c r="D77" s="76" t="s">
        <v>178</v>
      </c>
      <c r="E77" s="59">
        <f>IF(miasto!E253&gt;0,miasto!E253,"")</f>
        <v>183866</v>
      </c>
      <c r="F77" s="59">
        <f>IF(miasto!F253&gt;0,miasto!F253,"")</f>
      </c>
      <c r="G77" s="59">
        <f>E77</f>
        <v>183866</v>
      </c>
      <c r="H77" s="59">
        <f>F77</f>
      </c>
      <c r="I77" s="59"/>
      <c r="J77" s="58"/>
      <c r="K77" s="58"/>
      <c r="L77" s="58"/>
      <c r="M77" s="199"/>
    </row>
    <row r="78" spans="1:13" s="5" customFormat="1" ht="21" customHeight="1" thickBot="1">
      <c r="A78" s="484"/>
      <c r="B78" s="469">
        <v>85495</v>
      </c>
      <c r="C78" s="41" t="s">
        <v>8</v>
      </c>
      <c r="D78" s="78"/>
      <c r="E78" s="52">
        <f>IF(SUM(E79:E79)&gt;0,SUM(E79:E79),"")</f>
        <v>16019</v>
      </c>
      <c r="F78" s="52">
        <f aca="true" t="shared" si="33" ref="F78:L78">IF(SUM(F79:F79)&gt;0,SUM(F79:F79),"")</f>
      </c>
      <c r="G78" s="52">
        <f t="shared" si="33"/>
        <v>16019</v>
      </c>
      <c r="H78" s="52">
        <f t="shared" si="33"/>
      </c>
      <c r="I78" s="52">
        <f t="shared" si="33"/>
      </c>
      <c r="J78" s="52">
        <f t="shared" si="33"/>
      </c>
      <c r="K78" s="52">
        <f t="shared" si="33"/>
      </c>
      <c r="L78" s="52">
        <f t="shared" si="33"/>
      </c>
      <c r="M78" s="199"/>
    </row>
    <row r="79" spans="1:13" s="4" customFormat="1" ht="39" customHeight="1" thickBot="1">
      <c r="A79" s="448"/>
      <c r="B79" s="467"/>
      <c r="C79" s="35" t="s">
        <v>56</v>
      </c>
      <c r="D79" s="76" t="s">
        <v>178</v>
      </c>
      <c r="E79" s="59">
        <f>IF(miasto!E256&gt;0,miasto!E256,"")</f>
        <v>16019</v>
      </c>
      <c r="F79" s="59">
        <f>IF(miasto!F256&gt;0,miasto!F256,"")</f>
      </c>
      <c r="G79" s="59">
        <f>E79</f>
        <v>16019</v>
      </c>
      <c r="H79" s="59">
        <f>F79</f>
      </c>
      <c r="I79" s="59"/>
      <c r="J79" s="58"/>
      <c r="K79" s="58"/>
      <c r="L79" s="58"/>
      <c r="M79" s="199"/>
    </row>
    <row r="80" spans="1:13" s="7" customFormat="1" ht="33" customHeight="1" thickBot="1">
      <c r="A80" s="482">
        <v>900</v>
      </c>
      <c r="B80" s="468"/>
      <c r="C80" s="29" t="s">
        <v>69</v>
      </c>
      <c r="D80" s="73"/>
      <c r="E80" s="57">
        <f>IF(SUM(E81,E83)&gt;0,SUM(E81,E83),"")</f>
        <v>70000</v>
      </c>
      <c r="F80" s="57">
        <f aca="true" t="shared" si="34" ref="F80:L80">IF(SUM(F81,F83)&gt;0,SUM(F81,F83),"")</f>
        <v>80000</v>
      </c>
      <c r="G80" s="57">
        <f t="shared" si="34"/>
        <v>70000</v>
      </c>
      <c r="H80" s="57">
        <f t="shared" si="34"/>
        <v>80000</v>
      </c>
      <c r="I80" s="57">
        <f t="shared" si="34"/>
      </c>
      <c r="J80" s="57">
        <f t="shared" si="34"/>
      </c>
      <c r="K80" s="57">
        <f t="shared" si="34"/>
      </c>
      <c r="L80" s="57">
        <f t="shared" si="34"/>
      </c>
      <c r="M80" s="199">
        <f>IF(E80=0,"",F80/E80)</f>
        <v>1.1428571428571428</v>
      </c>
    </row>
    <row r="81" spans="1:13" s="5" customFormat="1" ht="21" customHeight="1" thickBot="1">
      <c r="A81" s="484"/>
      <c r="B81" s="469">
        <v>90002</v>
      </c>
      <c r="C81" s="41" t="s">
        <v>71</v>
      </c>
      <c r="D81" s="78"/>
      <c r="E81" s="52">
        <f>IF(SUM(E82:E82)&gt;0,SUM(E82:E82),"")</f>
        <v>70000</v>
      </c>
      <c r="F81" s="52">
        <f aca="true" t="shared" si="35" ref="F81:L81">IF(SUM(F82:F82)&gt;0,SUM(F82:F82),"")</f>
        <v>80000</v>
      </c>
      <c r="G81" s="52">
        <f t="shared" si="35"/>
        <v>70000</v>
      </c>
      <c r="H81" s="52">
        <f t="shared" si="35"/>
        <v>80000</v>
      </c>
      <c r="I81" s="52">
        <f t="shared" si="35"/>
      </c>
      <c r="J81" s="52">
        <f t="shared" si="35"/>
      </c>
      <c r="K81" s="52">
        <f t="shared" si="35"/>
      </c>
      <c r="L81" s="52">
        <f t="shared" si="35"/>
      </c>
      <c r="M81" s="199">
        <f>IF(E81=0,"",F81/E81)</f>
        <v>1.1428571428571428</v>
      </c>
    </row>
    <row r="82" spans="1:13" s="4" customFormat="1" ht="67.5" customHeight="1" thickBot="1">
      <c r="A82" s="448"/>
      <c r="B82" s="467" t="s">
        <v>231</v>
      </c>
      <c r="C82" s="35" t="s">
        <v>117</v>
      </c>
      <c r="D82" s="76" t="s">
        <v>182</v>
      </c>
      <c r="E82" s="59">
        <f>IF(miasto!E268&gt;0,miasto!E268,"")</f>
        <v>70000</v>
      </c>
      <c r="F82" s="59">
        <f>IF(miasto!F268&gt;0,miasto!F268,"")</f>
        <v>80000</v>
      </c>
      <c r="G82" s="59">
        <f>E82</f>
        <v>70000</v>
      </c>
      <c r="H82" s="59">
        <f>F82</f>
        <v>80000</v>
      </c>
      <c r="I82" s="59"/>
      <c r="J82" s="58"/>
      <c r="K82" s="58"/>
      <c r="L82" s="58"/>
      <c r="M82" s="199">
        <f>IF(E82=0,"",F82/E82)</f>
        <v>1.1428571428571428</v>
      </c>
    </row>
    <row r="83" spans="1:13" s="5" customFormat="1" ht="35.25" customHeight="1" thickBot="1">
      <c r="A83" s="484"/>
      <c r="B83" s="466">
        <v>90004</v>
      </c>
      <c r="C83" s="19" t="s">
        <v>72</v>
      </c>
      <c r="D83" s="71"/>
      <c r="E83" s="52">
        <f>IF(SUM(E84:E84)&gt;0,SUM(E84:E84),"")</f>
      </c>
      <c r="F83" s="52">
        <f aca="true" t="shared" si="36" ref="F83:K83">IF(SUM(F84:F84)&gt;0,SUM(F84:F84),"")</f>
      </c>
      <c r="G83" s="52">
        <f t="shared" si="36"/>
      </c>
      <c r="H83" s="52">
        <f t="shared" si="36"/>
      </c>
      <c r="I83" s="52">
        <f t="shared" si="36"/>
      </c>
      <c r="J83" s="52">
        <f t="shared" si="36"/>
      </c>
      <c r="K83" s="52">
        <f t="shared" si="36"/>
      </c>
      <c r="L83" s="52">
        <f>IF(SUM(L84:L84)&gt;0,SUM(L84:L84),"")</f>
      </c>
      <c r="M83" s="199"/>
    </row>
    <row r="84" spans="1:13" s="4" customFormat="1" ht="54.75" customHeight="1" thickBot="1">
      <c r="A84" s="448"/>
      <c r="B84" s="470"/>
      <c r="C84" s="35" t="s">
        <v>104</v>
      </c>
      <c r="D84" s="77" t="s">
        <v>155</v>
      </c>
      <c r="E84" s="59"/>
      <c r="F84" s="59">
        <f>IF(miasto!F271&gt;0,miasto!F271,"")</f>
      </c>
      <c r="G84" s="59"/>
      <c r="H84" s="59">
        <f>F84</f>
      </c>
      <c r="I84" s="170"/>
      <c r="J84" s="60"/>
      <c r="K84" s="60"/>
      <c r="L84" s="60"/>
      <c r="M84" s="199">
        <f>IF(E84=0,"",F84/E84)</f>
      </c>
    </row>
    <row r="85" spans="1:13" s="7" customFormat="1" ht="41.25" customHeight="1" thickBot="1">
      <c r="A85" s="482">
        <v>921</v>
      </c>
      <c r="B85" s="468"/>
      <c r="C85" s="29" t="s">
        <v>75</v>
      </c>
      <c r="D85" s="73"/>
      <c r="E85" s="57">
        <f aca="true" t="shared" si="37" ref="E85:L85">IF(SUM(E86,E89,E91,E94)&gt;0,SUM(E86,E89,E91,E94),"")</f>
        <v>1897000</v>
      </c>
      <c r="F85" s="57">
        <f t="shared" si="37"/>
      </c>
      <c r="G85" s="57">
        <f t="shared" si="37"/>
        <v>1848000</v>
      </c>
      <c r="H85" s="57">
        <f t="shared" si="37"/>
      </c>
      <c r="I85" s="57">
        <f t="shared" si="37"/>
      </c>
      <c r="J85" s="57">
        <f t="shared" si="37"/>
      </c>
      <c r="K85" s="57">
        <f t="shared" si="37"/>
        <v>49000</v>
      </c>
      <c r="L85" s="57">
        <f t="shared" si="37"/>
      </c>
      <c r="M85" s="199"/>
    </row>
    <row r="86" spans="1:13" s="5" customFormat="1" ht="21" customHeight="1" thickBot="1">
      <c r="A86" s="484"/>
      <c r="B86" s="469">
        <v>92106</v>
      </c>
      <c r="C86" s="41" t="s">
        <v>94</v>
      </c>
      <c r="D86" s="78"/>
      <c r="E86" s="52">
        <f>IF(SUM(E87:E88)&gt;0,SUM(E87:E88),"")</f>
        <v>373000</v>
      </c>
      <c r="F86" s="52">
        <f aca="true" t="shared" si="38" ref="F86:L86">IF(SUM(F87:F88)&gt;0,SUM(F87:F88),"")</f>
      </c>
      <c r="G86" s="52">
        <f t="shared" si="38"/>
        <v>367000</v>
      </c>
      <c r="H86" s="52">
        <f t="shared" si="38"/>
      </c>
      <c r="I86" s="52">
        <f t="shared" si="38"/>
      </c>
      <c r="J86" s="52">
        <f t="shared" si="38"/>
      </c>
      <c r="K86" s="52">
        <f t="shared" si="38"/>
        <v>6000</v>
      </c>
      <c r="L86" s="52">
        <f t="shared" si="38"/>
      </c>
      <c r="M86" s="199"/>
    </row>
    <row r="87" spans="1:13" s="4" customFormat="1" ht="39" thickBot="1">
      <c r="A87" s="448"/>
      <c r="B87" s="467"/>
      <c r="C87" s="35" t="s">
        <v>56</v>
      </c>
      <c r="D87" s="76" t="s">
        <v>178</v>
      </c>
      <c r="E87" s="59">
        <f>IF(miasto!E285&gt;0,miasto!E285,"")</f>
        <v>367000</v>
      </c>
      <c r="F87" s="59">
        <f>IF(miasto!F285&gt;0,miasto!F285,"")</f>
      </c>
      <c r="G87" s="59">
        <f>E87</f>
        <v>367000</v>
      </c>
      <c r="H87" s="59">
        <f>F87</f>
      </c>
      <c r="I87" s="59"/>
      <c r="J87" s="58"/>
      <c r="K87" s="58"/>
      <c r="L87" s="58"/>
      <c r="M87" s="199"/>
    </row>
    <row r="88" spans="1:13" s="4" customFormat="1" ht="64.5" customHeight="1" thickBot="1">
      <c r="A88" s="448"/>
      <c r="B88" s="467"/>
      <c r="C88" s="35" t="s">
        <v>121</v>
      </c>
      <c r="D88" s="76" t="s">
        <v>185</v>
      </c>
      <c r="E88" s="59">
        <f>IF(miasto!E286&gt;0,miasto!E286,"")</f>
        <v>6000</v>
      </c>
      <c r="F88" s="59">
        <f>IF(miasto!F286&gt;0,miasto!F286,"")</f>
      </c>
      <c r="G88" s="59"/>
      <c r="H88" s="58"/>
      <c r="I88" s="59"/>
      <c r="J88" s="58"/>
      <c r="K88" s="59">
        <f>E88</f>
        <v>6000</v>
      </c>
      <c r="L88" s="59">
        <f>F88</f>
      </c>
      <c r="M88" s="199"/>
    </row>
    <row r="89" spans="1:13" s="5" customFormat="1" ht="37.5" customHeight="1" thickBot="1">
      <c r="A89" s="484"/>
      <c r="B89" s="469">
        <v>92108</v>
      </c>
      <c r="C89" s="41" t="s">
        <v>77</v>
      </c>
      <c r="D89" s="78"/>
      <c r="E89" s="52">
        <f aca="true" t="shared" si="39" ref="E89:L89">IF(SUM(E90:E90)&gt;0,SUM(E90:E90),"")</f>
        <v>357000</v>
      </c>
      <c r="F89" s="52">
        <f t="shared" si="39"/>
      </c>
      <c r="G89" s="52">
        <f t="shared" si="39"/>
        <v>357000</v>
      </c>
      <c r="H89" s="52">
        <f t="shared" si="39"/>
      </c>
      <c r="I89" s="52">
        <f t="shared" si="39"/>
      </c>
      <c r="J89" s="52">
        <f t="shared" si="39"/>
      </c>
      <c r="K89" s="52">
        <f t="shared" si="39"/>
      </c>
      <c r="L89" s="52">
        <f t="shared" si="39"/>
      </c>
      <c r="M89" s="199"/>
    </row>
    <row r="90" spans="1:13" s="4" customFormat="1" ht="43.5" customHeight="1" thickBot="1">
      <c r="A90" s="448"/>
      <c r="B90" s="467"/>
      <c r="C90" s="35" t="s">
        <v>119</v>
      </c>
      <c r="D90" s="76" t="s">
        <v>178</v>
      </c>
      <c r="E90" s="59">
        <f>IF(miasto!E290&gt;0,miasto!E290,"")</f>
        <v>357000</v>
      </c>
      <c r="F90" s="59">
        <f>IF(miasto!F290&gt;0,miasto!F290,"")</f>
      </c>
      <c r="G90" s="59">
        <f>E90</f>
        <v>357000</v>
      </c>
      <c r="H90" s="59">
        <f>F90</f>
      </c>
      <c r="I90" s="59"/>
      <c r="J90" s="58"/>
      <c r="K90" s="58"/>
      <c r="L90" s="58"/>
      <c r="M90" s="199"/>
    </row>
    <row r="91" spans="1:13" s="5" customFormat="1" ht="16.5" customHeight="1" thickBot="1">
      <c r="A91" s="484"/>
      <c r="B91" s="466">
        <v>92116</v>
      </c>
      <c r="C91" s="19" t="s">
        <v>78</v>
      </c>
      <c r="D91" s="71"/>
      <c r="E91" s="52">
        <f>IF(SUM(E92:E93)&gt;0,SUM(E92:E93),"")</f>
        <v>722000</v>
      </c>
      <c r="F91" s="52">
        <f aca="true" t="shared" si="40" ref="F91:L91">IF(SUM(F92:F93)&gt;0,SUM(F92:F93),"")</f>
      </c>
      <c r="G91" s="52">
        <f t="shared" si="40"/>
        <v>692000</v>
      </c>
      <c r="H91" s="52">
        <f t="shared" si="40"/>
      </c>
      <c r="I91" s="52">
        <f t="shared" si="40"/>
      </c>
      <c r="J91" s="52">
        <f t="shared" si="40"/>
      </c>
      <c r="K91" s="52">
        <f t="shared" si="40"/>
        <v>30000</v>
      </c>
      <c r="L91" s="52">
        <f t="shared" si="40"/>
      </c>
      <c r="M91" s="199"/>
    </row>
    <row r="92" spans="1:13" s="4" customFormat="1" ht="38.25" customHeight="1" thickBot="1">
      <c r="A92" s="448"/>
      <c r="B92" s="467"/>
      <c r="C92" s="35" t="s">
        <v>56</v>
      </c>
      <c r="D92" s="76" t="s">
        <v>178</v>
      </c>
      <c r="E92" s="59">
        <f>IF(miasto!E292&gt;0,miasto!E292,"")</f>
        <v>692000</v>
      </c>
      <c r="F92" s="59">
        <f>IF(miasto!F292&gt;0,miasto!F292,"")</f>
      </c>
      <c r="G92" s="59">
        <f>E92</f>
        <v>692000</v>
      </c>
      <c r="H92" s="59">
        <f>F92</f>
      </c>
      <c r="I92" s="59"/>
      <c r="J92" s="58"/>
      <c r="K92" s="58"/>
      <c r="L92" s="58"/>
      <c r="M92" s="199"/>
    </row>
    <row r="93" spans="1:13" s="4" customFormat="1" ht="56.25" customHeight="1" thickBot="1">
      <c r="A93" s="448"/>
      <c r="B93" s="467"/>
      <c r="C93" s="35" t="s">
        <v>120</v>
      </c>
      <c r="D93" s="76" t="s">
        <v>181</v>
      </c>
      <c r="E93" s="59">
        <f>IF(miasto!E293&gt;0,miasto!E293,"")</f>
        <v>30000</v>
      </c>
      <c r="F93" s="59">
        <f>IF(miasto!F293&gt;0,miasto!F293,"")</f>
      </c>
      <c r="G93" s="58"/>
      <c r="H93" s="58"/>
      <c r="I93" s="59"/>
      <c r="J93" s="58"/>
      <c r="K93" s="59">
        <f>E93</f>
        <v>30000</v>
      </c>
      <c r="L93" s="59">
        <f>F93</f>
      </c>
      <c r="M93" s="199"/>
    </row>
    <row r="94" spans="1:13" s="5" customFormat="1" ht="16.5" customHeight="1" thickBot="1">
      <c r="A94" s="484"/>
      <c r="B94" s="466">
        <v>92118</v>
      </c>
      <c r="C94" s="19" t="s">
        <v>79</v>
      </c>
      <c r="D94" s="71"/>
      <c r="E94" s="52">
        <f>IF(SUM(E95:E96)&gt;0,SUM(E95:E96),"")</f>
        <v>445000</v>
      </c>
      <c r="F94" s="52">
        <f aca="true" t="shared" si="41" ref="F94:L94">IF(SUM(F95:F96)&gt;0,SUM(F95:F96),"")</f>
      </c>
      <c r="G94" s="52">
        <f t="shared" si="41"/>
        <v>432000</v>
      </c>
      <c r="H94" s="52">
        <f t="shared" si="41"/>
      </c>
      <c r="I94" s="52">
        <f t="shared" si="41"/>
      </c>
      <c r="J94" s="52">
        <f t="shared" si="41"/>
      </c>
      <c r="K94" s="52">
        <f t="shared" si="41"/>
        <v>13000</v>
      </c>
      <c r="L94" s="52">
        <f t="shared" si="41"/>
      </c>
      <c r="M94" s="199"/>
    </row>
    <row r="95" spans="1:13" s="4" customFormat="1" ht="39" thickBot="1">
      <c r="A95" s="448"/>
      <c r="B95" s="467"/>
      <c r="C95" s="35" t="s">
        <v>119</v>
      </c>
      <c r="D95" s="76" t="s">
        <v>178</v>
      </c>
      <c r="E95" s="59">
        <f>IF(miasto!E295&gt;0,miasto!E295,"")</f>
        <v>432000</v>
      </c>
      <c r="F95" s="59">
        <f>IF(miasto!F295&gt;0,miasto!F295,"")</f>
      </c>
      <c r="G95" s="59">
        <f>E95</f>
        <v>432000</v>
      </c>
      <c r="H95" s="59">
        <f>F95</f>
      </c>
      <c r="I95" s="59"/>
      <c r="J95" s="58"/>
      <c r="K95" s="58"/>
      <c r="L95" s="58"/>
      <c r="M95" s="199"/>
    </row>
    <row r="96" spans="1:13" s="4" customFormat="1" ht="68.25" customHeight="1" thickBot="1">
      <c r="A96" s="448"/>
      <c r="B96" s="467"/>
      <c r="C96" s="35" t="s">
        <v>121</v>
      </c>
      <c r="D96" s="76" t="s">
        <v>185</v>
      </c>
      <c r="E96" s="59">
        <f>IF(miasto!E296&gt;0,miasto!E296,"")</f>
        <v>13000</v>
      </c>
      <c r="F96" s="59">
        <f>IF(miasto!F296&gt;0,miasto!F296,"")</f>
      </c>
      <c r="G96" s="58"/>
      <c r="H96" s="58"/>
      <c r="I96" s="59"/>
      <c r="J96" s="58"/>
      <c r="K96" s="59">
        <f>E96</f>
        <v>13000</v>
      </c>
      <c r="L96" s="59">
        <f>F96</f>
      </c>
      <c r="M96" s="199"/>
    </row>
    <row r="97" spans="1:13" s="10" customFormat="1" ht="33" customHeight="1" thickBot="1">
      <c r="A97" s="491"/>
      <c r="B97" s="480"/>
      <c r="C97" s="48" t="s">
        <v>80</v>
      </c>
      <c r="D97" s="82"/>
      <c r="E97" s="173">
        <f aca="true" t="shared" si="42" ref="E97:L97">IF(SUM(E14,E17,E20,E29,E34,E40,E47,E51,E70,E75,E80,E85)&gt;0,SUM(E14,E17,E20,E29,E34,E40,E47,E51,E70,E75,E80,E85),"")</f>
        <v>11352641</v>
      </c>
      <c r="F97" s="173">
        <f t="shared" si="42"/>
        <v>7601363</v>
      </c>
      <c r="G97" s="173">
        <f t="shared" si="42"/>
        <v>6278631</v>
      </c>
      <c r="H97" s="173">
        <f t="shared" si="42"/>
        <v>3143000</v>
      </c>
      <c r="I97" s="173">
        <f t="shared" si="42"/>
        <v>4455647</v>
      </c>
      <c r="J97" s="173">
        <f t="shared" si="42"/>
        <v>4449000</v>
      </c>
      <c r="K97" s="173">
        <f t="shared" si="42"/>
        <v>618363</v>
      </c>
      <c r="L97" s="173">
        <f t="shared" si="42"/>
        <v>9363</v>
      </c>
      <c r="M97" s="199">
        <f>IF(E97=0,"",F97/E97)</f>
        <v>0.6695678124587926</v>
      </c>
    </row>
    <row r="98" spans="1:13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="4" customFormat="1" ht="12.75"/>
  </sheetData>
  <sheetProtection/>
  <printOptions/>
  <pageMargins left="0.39" right="0.7874015748031497" top="0.984251968503937" bottom="0.984251968503937" header="0.5118110236220472" footer="0.5118110236220472"/>
  <pageSetup horizontalDpi="240" verticalDpi="240" orientation="landscape" paperSize="9" scale="8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F3" sqref="F3"/>
    </sheetView>
  </sheetViews>
  <sheetFormatPr defaultColWidth="9.00390625" defaultRowHeight="12.75"/>
  <cols>
    <col min="1" max="1" width="5.75390625" style="0" customWidth="1"/>
    <col min="2" max="2" width="11.25390625" style="0" customWidth="1"/>
    <col min="3" max="3" width="15.125" style="0" customWidth="1"/>
    <col min="4" max="4" width="9.375" style="0" customWidth="1"/>
    <col min="5" max="5" width="51.125" style="0" customWidth="1"/>
    <col min="6" max="6" width="25.75390625" style="0" customWidth="1"/>
    <col min="7" max="7" width="14.875" style="0" bestFit="1" customWidth="1"/>
  </cols>
  <sheetData>
    <row r="1" ht="12.75">
      <c r="F1" s="3" t="s">
        <v>314</v>
      </c>
    </row>
    <row r="2" ht="12.75">
      <c r="F2" s="3" t="s">
        <v>317</v>
      </c>
    </row>
    <row r="3" ht="12.75">
      <c r="F3" s="3" t="s">
        <v>193</v>
      </c>
    </row>
    <row r="4" ht="12.75">
      <c r="F4" s="3" t="s">
        <v>305</v>
      </c>
    </row>
    <row r="7" spans="2:4" ht="18">
      <c r="B7" s="260" t="s">
        <v>248</v>
      </c>
      <c r="C7" s="261"/>
      <c r="D7" s="261"/>
    </row>
    <row r="8" spans="2:6" ht="15.75">
      <c r="B8" s="260" t="s">
        <v>249</v>
      </c>
      <c r="C8" s="260"/>
      <c r="D8" s="260"/>
      <c r="E8" s="260"/>
      <c r="F8" s="260"/>
    </row>
    <row r="9" spans="3:6" ht="16.5" thickBot="1">
      <c r="C9" s="260"/>
      <c r="D9" s="260"/>
      <c r="E9" s="260"/>
      <c r="F9" s="260"/>
    </row>
    <row r="10" spans="1:6" ht="68.25" customHeight="1" thickBot="1">
      <c r="A10" s="262" t="s">
        <v>250</v>
      </c>
      <c r="B10" s="263" t="s">
        <v>251</v>
      </c>
      <c r="C10" s="264" t="s">
        <v>252</v>
      </c>
      <c r="D10" s="264" t="s">
        <v>253</v>
      </c>
      <c r="E10" s="265" t="s">
        <v>254</v>
      </c>
      <c r="F10" s="266" t="s">
        <v>255</v>
      </c>
    </row>
    <row r="11" spans="1:6" ht="15" customHeight="1" thickBot="1">
      <c r="A11" s="267">
        <v>1</v>
      </c>
      <c r="B11" s="268">
        <v>2</v>
      </c>
      <c r="C11" s="269">
        <v>3</v>
      </c>
      <c r="D11" s="270">
        <v>4</v>
      </c>
      <c r="E11" s="271">
        <v>5</v>
      </c>
      <c r="F11" s="272">
        <v>6</v>
      </c>
    </row>
    <row r="12" spans="1:7" ht="25.5" customHeight="1">
      <c r="A12" s="273">
        <v>1</v>
      </c>
      <c r="B12" s="274">
        <v>700</v>
      </c>
      <c r="C12" s="273">
        <v>70005</v>
      </c>
      <c r="D12" s="275"/>
      <c r="E12" s="276" t="s">
        <v>18</v>
      </c>
      <c r="F12" s="311">
        <f>IF(SUM(F13:F16)&gt;0,SUM(F13:F16),"")</f>
        <v>660000</v>
      </c>
      <c r="G12" s="310"/>
    </row>
    <row r="13" spans="1:6" ht="37.5" customHeight="1">
      <c r="A13" s="277"/>
      <c r="B13" s="278"/>
      <c r="C13" s="277"/>
      <c r="D13" s="279" t="s">
        <v>256</v>
      </c>
      <c r="E13" s="280" t="s">
        <v>274</v>
      </c>
      <c r="F13" s="312">
        <v>560000</v>
      </c>
    </row>
    <row r="14" spans="1:6" ht="75.75" customHeight="1">
      <c r="A14" s="277"/>
      <c r="B14" s="278"/>
      <c r="C14" s="277"/>
      <c r="D14" s="279" t="s">
        <v>257</v>
      </c>
      <c r="E14" s="280" t="s">
        <v>258</v>
      </c>
      <c r="F14" s="313">
        <v>18000</v>
      </c>
    </row>
    <row r="15" spans="1:6" ht="49.5" customHeight="1">
      <c r="A15" s="277"/>
      <c r="B15" s="278"/>
      <c r="C15" s="277"/>
      <c r="D15" s="279" t="s">
        <v>259</v>
      </c>
      <c r="E15" s="280" t="s">
        <v>100</v>
      </c>
      <c r="F15" s="313">
        <v>70000</v>
      </c>
    </row>
    <row r="16" spans="1:6" ht="35.25" customHeight="1">
      <c r="A16" s="277"/>
      <c r="B16" s="278"/>
      <c r="C16" s="277"/>
      <c r="D16" s="279" t="s">
        <v>260</v>
      </c>
      <c r="E16" s="281" t="s">
        <v>101</v>
      </c>
      <c r="F16" s="312">
        <v>12000</v>
      </c>
    </row>
    <row r="17" spans="1:6" ht="49.5" customHeight="1">
      <c r="A17" s="282">
        <v>2</v>
      </c>
      <c r="B17" s="283">
        <v>750</v>
      </c>
      <c r="C17" s="282">
        <v>75011</v>
      </c>
      <c r="D17" s="284"/>
      <c r="E17" s="285" t="s">
        <v>275</v>
      </c>
      <c r="F17" s="314">
        <f>IF(SUM(F18)&gt;0,SUM(F18),"")</f>
        <v>136000</v>
      </c>
    </row>
    <row r="18" spans="1:6" s="286" customFormat="1" ht="35.25" customHeight="1">
      <c r="A18" s="277"/>
      <c r="B18" s="278"/>
      <c r="C18" s="277"/>
      <c r="D18" s="279" t="s">
        <v>261</v>
      </c>
      <c r="E18" s="280" t="s">
        <v>19</v>
      </c>
      <c r="F18" s="312">
        <v>136000</v>
      </c>
    </row>
    <row r="19" spans="1:6" s="286" customFormat="1" ht="35.25" customHeight="1">
      <c r="A19" s="282">
        <v>3</v>
      </c>
      <c r="B19" s="283">
        <v>754</v>
      </c>
      <c r="C19" s="282">
        <v>75411</v>
      </c>
      <c r="D19" s="284"/>
      <c r="E19" s="287" t="s">
        <v>262</v>
      </c>
      <c r="F19" s="315">
        <f>IF(SUM(F20:F22)&gt;0,SUM(F20:F22),"")</f>
        <v>1000</v>
      </c>
    </row>
    <row r="20" spans="1:6" s="286" customFormat="1" ht="35.25" customHeight="1">
      <c r="A20" s="277"/>
      <c r="B20" s="278"/>
      <c r="C20" s="277"/>
      <c r="D20" s="279" t="s">
        <v>261</v>
      </c>
      <c r="E20" s="280" t="s">
        <v>19</v>
      </c>
      <c r="F20" s="312">
        <v>300</v>
      </c>
    </row>
    <row r="21" spans="1:6" s="286" customFormat="1" ht="35.25" customHeight="1">
      <c r="A21" s="277"/>
      <c r="B21" s="278"/>
      <c r="C21" s="277"/>
      <c r="D21" s="279" t="s">
        <v>263</v>
      </c>
      <c r="E21" s="288" t="s">
        <v>55</v>
      </c>
      <c r="F21" s="313">
        <v>300</v>
      </c>
    </row>
    <row r="22" spans="1:6" s="286" customFormat="1" ht="35.25" customHeight="1">
      <c r="A22" s="277"/>
      <c r="B22" s="278"/>
      <c r="C22" s="277"/>
      <c r="D22" s="279" t="s">
        <v>260</v>
      </c>
      <c r="E22" s="281" t="s">
        <v>101</v>
      </c>
      <c r="F22" s="316">
        <v>400</v>
      </c>
    </row>
    <row r="23" spans="1:6" s="286" customFormat="1" ht="35.25" customHeight="1">
      <c r="A23" s="282">
        <v>4</v>
      </c>
      <c r="B23" s="283">
        <v>852</v>
      </c>
      <c r="C23" s="282">
        <v>85203</v>
      </c>
      <c r="D23" s="289"/>
      <c r="E23" s="290" t="s">
        <v>58</v>
      </c>
      <c r="F23" s="314">
        <f>IF(SUM(F24)&gt;0,SUM(F24),"")</f>
        <v>2000</v>
      </c>
    </row>
    <row r="24" spans="1:6" ht="35.25" customHeight="1">
      <c r="A24" s="291"/>
      <c r="B24" s="292"/>
      <c r="C24" s="291"/>
      <c r="D24" s="293" t="s">
        <v>263</v>
      </c>
      <c r="E24" s="288" t="s">
        <v>55</v>
      </c>
      <c r="F24" s="313">
        <v>2000</v>
      </c>
    </row>
    <row r="25" spans="1:6" ht="35.25" customHeight="1">
      <c r="A25" s="294">
        <v>5</v>
      </c>
      <c r="B25" s="295">
        <v>852</v>
      </c>
      <c r="C25" s="294">
        <v>85228</v>
      </c>
      <c r="D25" s="296"/>
      <c r="E25" s="290" t="s">
        <v>93</v>
      </c>
      <c r="F25" s="314">
        <f>IF(SUM(F26)&gt;0,SUM(F26),"")</f>
        <v>3000</v>
      </c>
    </row>
    <row r="26" spans="1:6" ht="35.25" customHeight="1" thickBot="1">
      <c r="A26" s="297"/>
      <c r="B26" s="298"/>
      <c r="C26" s="297"/>
      <c r="D26" s="299" t="s">
        <v>263</v>
      </c>
      <c r="E26" s="300" t="s">
        <v>55</v>
      </c>
      <c r="F26" s="317">
        <v>3000</v>
      </c>
    </row>
    <row r="27" spans="1:6" ht="48.75" customHeight="1" thickBot="1">
      <c r="A27" s="301"/>
      <c r="B27" s="302"/>
      <c r="C27" s="303" t="s">
        <v>264</v>
      </c>
      <c r="D27" s="302"/>
      <c r="E27" s="304"/>
      <c r="F27" s="318">
        <f>IF(SUM(F12,F17,F19,F23,F25)&gt;0,SUM(F12,F17,F19,F23,F25),"")</f>
        <v>802000</v>
      </c>
    </row>
  </sheetData>
  <printOptions/>
  <pageMargins left="0.3937007874015748" right="0.3937007874015748" top="0.98425196850393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EB</cp:lastModifiedBy>
  <cp:lastPrinted>2003-12-12T17:25:50Z</cp:lastPrinted>
  <dcterms:created xsi:type="dcterms:W3CDTF">2001-09-17T09:03:48Z</dcterms:created>
  <dcterms:modified xsi:type="dcterms:W3CDTF">2004-02-06T07:10:47Z</dcterms:modified>
  <cp:category/>
  <cp:version/>
  <cp:contentType/>
  <cp:contentStatus/>
</cp:coreProperties>
</file>